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60" windowWidth="10110" windowHeight="8715" activeTab="8"/>
  </bookViews>
  <sheets>
    <sheet name="POA-01" sheetId="1" r:id="rId1"/>
    <sheet name="POA-02" sheetId="9" r:id="rId2"/>
    <sheet name="POA-03" sheetId="8" r:id="rId3"/>
    <sheet name="POA-04" sheetId="7" r:id="rId4"/>
    <sheet name="POA-05" sheetId="6" r:id="rId5"/>
    <sheet name="POA-06" sheetId="5" r:id="rId6"/>
    <sheet name="POA-07" sheetId="4" r:id="rId7"/>
    <sheet name="PTOXACTIV" sheetId="14" r:id="rId8"/>
    <sheet name="grafico" sheetId="11" r:id="rId9"/>
  </sheets>
  <definedNames>
    <definedName name="_xlnm.Print_Area" localSheetId="0">'POA-01'!$A$1:$J$30</definedName>
    <definedName name="_xlnm.Print_Area" localSheetId="4">'POA-05'!$A$1:$I$30</definedName>
    <definedName name="_xlnm.Print_Area" localSheetId="6">'POA-07'!$A$1:$P$48</definedName>
    <definedName name="_xlnm.Print_Titles" localSheetId="0">'POA-01'!$5:$12</definedName>
    <definedName name="_xlnm.Print_Titles" localSheetId="4">'POA-05'!$1:$12</definedName>
    <definedName name="_xlnm.Print_Titles" localSheetId="6">'POA-07'!$5:$8</definedName>
    <definedName name="_xlnm.Print_Titles" localSheetId="7">PTOXACTIV!$1:$8</definedName>
  </definedNames>
  <calcPr calcId="125725"/>
</workbook>
</file>

<file path=xl/calcChain.xml><?xml version="1.0" encoding="utf-8"?>
<calcChain xmlns="http://schemas.openxmlformats.org/spreadsheetml/2006/main">
  <c r="C26" i="4"/>
  <c r="C45" i="14" l="1"/>
  <c r="J22" i="9"/>
  <c r="J23"/>
  <c r="J21"/>
  <c r="J20"/>
  <c r="J24" l="1"/>
  <c r="P45" i="14"/>
  <c r="G45"/>
  <c r="G24" i="6"/>
  <c r="G25"/>
  <c r="K21" i="9"/>
  <c r="K20"/>
  <c r="C1" i="11"/>
  <c r="C1" i="4"/>
  <c r="C1" i="5"/>
  <c r="C1" i="14"/>
  <c r="C1" i="6"/>
  <c r="C1" i="7"/>
  <c r="C1" i="8"/>
  <c r="C1" i="9"/>
  <c r="H11" i="4" l="1"/>
  <c r="F11" i="14"/>
  <c r="J11"/>
  <c r="N11"/>
  <c r="R11"/>
  <c r="G11" i="4"/>
  <c r="E11" i="14"/>
  <c r="I11"/>
  <c r="M11"/>
  <c r="Q11"/>
  <c r="D11"/>
  <c r="H11"/>
  <c r="L11"/>
  <c r="P11"/>
  <c r="O11" i="4"/>
  <c r="G11" i="14"/>
  <c r="K11"/>
  <c r="O11"/>
  <c r="C11"/>
  <c r="K11" i="4"/>
  <c r="N11"/>
  <c r="I11"/>
  <c r="M11"/>
  <c r="L11"/>
  <c r="F11"/>
  <c r="D11"/>
  <c r="J11"/>
  <c r="E11"/>
  <c r="S45" i="14"/>
  <c r="K24" i="9"/>
  <c r="R28" i="4"/>
  <c r="P11" l="1"/>
  <c r="S11" i="14"/>
  <c r="K28" i="9"/>
  <c r="K29" s="1"/>
  <c r="D16" i="5"/>
  <c r="L20" i="9" l="1"/>
  <c r="L21"/>
  <c r="D26" i="4"/>
  <c r="E26"/>
  <c r="L24" i="9" l="1"/>
  <c r="C11" i="4"/>
  <c r="C9"/>
  <c r="O26"/>
  <c r="N26"/>
  <c r="M26"/>
  <c r="L26"/>
  <c r="K26"/>
  <c r="J26"/>
  <c r="I26"/>
  <c r="I12" s="1"/>
  <c r="H26"/>
  <c r="H12" s="1"/>
  <c r="G26"/>
  <c r="G12" s="1"/>
  <c r="F26"/>
  <c r="F12" s="1"/>
  <c r="E12"/>
  <c r="D12"/>
  <c r="C7" i="5"/>
  <c r="C7" i="6"/>
  <c r="C7" i="7"/>
  <c r="C8" i="8"/>
  <c r="C7" i="9"/>
  <c r="C12" i="11"/>
  <c r="G23" i="6"/>
  <c r="C21"/>
  <c r="I22" i="8"/>
  <c r="J17" i="9"/>
  <c r="J18" s="1"/>
  <c r="I19" i="8"/>
  <c r="I20"/>
  <c r="I21"/>
  <c r="C10" i="11"/>
  <c r="C11"/>
  <c r="I13" i="8"/>
  <c r="I14"/>
  <c r="I15"/>
  <c r="I16"/>
  <c r="I17"/>
  <c r="I18"/>
  <c r="H22" i="7"/>
  <c r="C13" i="11" s="1"/>
  <c r="C41" i="4"/>
  <c r="C37"/>
  <c r="C35"/>
  <c r="C33"/>
  <c r="C32"/>
  <c r="C23"/>
  <c r="C19"/>
  <c r="C18"/>
  <c r="C35" i="11"/>
  <c r="C34"/>
  <c r="C41"/>
  <c r="C38"/>
  <c r="C19"/>
  <c r="C18"/>
  <c r="C31"/>
  <c r="C36"/>
  <c r="C30"/>
  <c r="D12" i="5"/>
  <c r="C26" i="11"/>
  <c r="F10" i="4" l="1"/>
  <c r="F9" s="1"/>
  <c r="F48" s="1"/>
  <c r="G10" i="14"/>
  <c r="G9" s="1"/>
  <c r="G48" s="1"/>
  <c r="C20" i="1" s="1"/>
  <c r="K10" i="14"/>
  <c r="K9" s="1"/>
  <c r="K48" s="1"/>
  <c r="C24" i="1" s="1"/>
  <c r="O10" i="14"/>
  <c r="O9" s="1"/>
  <c r="O48" s="1"/>
  <c r="C28" i="1" s="1"/>
  <c r="C10" i="14"/>
  <c r="I10" i="4"/>
  <c r="I9" s="1"/>
  <c r="I48" s="1"/>
  <c r="F10" i="14"/>
  <c r="F9" s="1"/>
  <c r="F48" s="1"/>
  <c r="C19" i="1" s="1"/>
  <c r="J10" i="14"/>
  <c r="J9" s="1"/>
  <c r="N10"/>
  <c r="N9" s="1"/>
  <c r="N48" s="1"/>
  <c r="C27" i="1" s="1"/>
  <c r="R10" i="14"/>
  <c r="R9" s="1"/>
  <c r="R48" s="1"/>
  <c r="H10" i="4"/>
  <c r="H9" s="1"/>
  <c r="H48" s="1"/>
  <c r="D10"/>
  <c r="E10" i="14"/>
  <c r="E9" s="1"/>
  <c r="E48" s="1"/>
  <c r="C17" i="1" s="1"/>
  <c r="I10" i="14"/>
  <c r="I9" s="1"/>
  <c r="I48" s="1"/>
  <c r="C22" i="1" s="1"/>
  <c r="M10" i="14"/>
  <c r="M9" s="1"/>
  <c r="Q10"/>
  <c r="Q9" s="1"/>
  <c r="Q48" s="1"/>
  <c r="C30" i="1" s="1"/>
  <c r="G10" i="4"/>
  <c r="G9" s="1"/>
  <c r="G48" s="1"/>
  <c r="M10"/>
  <c r="M9" s="1"/>
  <c r="M48" s="1"/>
  <c r="D10" i="14"/>
  <c r="D9" s="1"/>
  <c r="D48" s="1"/>
  <c r="C16" i="1" s="1"/>
  <c r="H10" i="14"/>
  <c r="H9" s="1"/>
  <c r="H48" s="1"/>
  <c r="C21" i="1" s="1"/>
  <c r="L10" i="14"/>
  <c r="L9" s="1"/>
  <c r="L48" s="1"/>
  <c r="C25" i="1" s="1"/>
  <c r="P10" i="14"/>
  <c r="P9" s="1"/>
  <c r="P48" s="1"/>
  <c r="C29" i="1" s="1"/>
  <c r="E10" i="4"/>
  <c r="E9" s="1"/>
  <c r="E48" s="1"/>
  <c r="L10"/>
  <c r="L9" s="1"/>
  <c r="L48" s="1"/>
  <c r="O10"/>
  <c r="O9" s="1"/>
  <c r="J10"/>
  <c r="J9" s="1"/>
  <c r="J48" s="1"/>
  <c r="N10"/>
  <c r="N9" s="1"/>
  <c r="N48" s="1"/>
  <c r="C10"/>
  <c r="K10"/>
  <c r="K9" s="1"/>
  <c r="K48" s="1"/>
  <c r="C13"/>
  <c r="M48" i="14"/>
  <c r="C26" i="1" s="1"/>
  <c r="J48" i="14"/>
  <c r="C23" i="1" s="1"/>
  <c r="C30" i="6"/>
  <c r="C45" i="4" s="1"/>
  <c r="C44" i="11" s="1"/>
  <c r="I23" i="8"/>
  <c r="C14" i="4" s="1"/>
  <c r="C9" i="14"/>
  <c r="C48" s="1"/>
  <c r="C13" i="1" s="1"/>
  <c r="P26" i="4"/>
  <c r="P12" s="1"/>
  <c r="O48"/>
  <c r="C14" i="11" l="1"/>
  <c r="S10" i="14"/>
  <c r="S9" s="1"/>
  <c r="S48" s="1"/>
  <c r="P10" i="4"/>
  <c r="D9"/>
  <c r="C12"/>
  <c r="C32" i="1"/>
  <c r="C8" i="7" s="1"/>
  <c r="C48" i="4"/>
  <c r="C8" i="9" l="1"/>
  <c r="C8" i="6"/>
  <c r="C9" i="8"/>
  <c r="C6" i="6"/>
  <c r="C7" i="8"/>
  <c r="C6" i="7"/>
  <c r="C6" i="5"/>
  <c r="P45" i="4"/>
  <c r="D48"/>
  <c r="P9"/>
  <c r="C8" i="5"/>
  <c r="C9" i="11"/>
  <c r="C45" s="1"/>
  <c r="C47" s="1"/>
  <c r="C6" i="9"/>
  <c r="P48" i="4" l="1"/>
</calcChain>
</file>

<file path=xl/sharedStrings.xml><?xml version="1.0" encoding="utf-8"?>
<sst xmlns="http://schemas.openxmlformats.org/spreadsheetml/2006/main" count="371" uniqueCount="192">
  <si>
    <t>TIEMPO</t>
  </si>
  <si>
    <t>ACTIVIDAD</t>
  </si>
  <si>
    <t>INICIA (M/D)</t>
  </si>
  <si>
    <t>RESPONSABLE</t>
  </si>
  <si>
    <t>TERMIN (M/D)</t>
  </si>
  <si>
    <t>DURACIO (MESES)</t>
  </si>
  <si>
    <t>TERMIN   (M/D)</t>
  </si>
  <si>
    <t>LOCALIZACIÓN</t>
  </si>
  <si>
    <t>POA-01</t>
  </si>
  <si>
    <t>NOMBRE</t>
  </si>
  <si>
    <t>PERFIL</t>
  </si>
  <si>
    <t>OBJETO</t>
  </si>
  <si>
    <t>MENSUAL</t>
  </si>
  <si>
    <t>VALOR PARCIAL</t>
  </si>
  <si>
    <t xml:space="preserve">TOTAL </t>
  </si>
  <si>
    <t>POA-02</t>
  </si>
  <si>
    <t>A.- POR CONTRATO</t>
  </si>
  <si>
    <t>B.- DE PLANTA</t>
  </si>
  <si>
    <t>DEDICACION (%)</t>
  </si>
  <si>
    <t>VALOR MENSUAL</t>
  </si>
  <si>
    <t>CANTIDAD</t>
  </si>
  <si>
    <t>VALOR</t>
  </si>
  <si>
    <t>DESCRIPCION</t>
  </si>
  <si>
    <t>USO O DESTINO</t>
  </si>
  <si>
    <t>UNIDAD</t>
  </si>
  <si>
    <t>TOTAL</t>
  </si>
  <si>
    <t>UNITARIO</t>
  </si>
  <si>
    <t>POA-03</t>
  </si>
  <si>
    <t>DESCRIPCIÓN</t>
  </si>
  <si>
    <t>POA-04</t>
  </si>
  <si>
    <t>DISPONIBILIDAD (D/M)</t>
  </si>
  <si>
    <t>DISPONIBILIDAD (M/D)</t>
  </si>
  <si>
    <t>VALOR TOTAL</t>
  </si>
  <si>
    <t>VALOR UNITARIO</t>
  </si>
  <si>
    <t>INCIA (M/D)</t>
  </si>
  <si>
    <t>OBLIGACIONES CONTRAPARTE</t>
  </si>
  <si>
    <t>OBLIGACIONES CORPOGUAJIRA</t>
  </si>
  <si>
    <t>POA-05</t>
  </si>
  <si>
    <t>POA-06</t>
  </si>
  <si>
    <t>No.</t>
  </si>
  <si>
    <t>INDICADORES (PAT)</t>
  </si>
  <si>
    <t>METAS</t>
  </si>
  <si>
    <t>CRONOGRAMA DE DESEMBOLSO</t>
  </si>
  <si>
    <t>INICIAL</t>
  </si>
  <si>
    <t>ENERO</t>
  </si>
  <si>
    <t>MARZO</t>
  </si>
  <si>
    <t>ABRIL</t>
  </si>
  <si>
    <t>MAYO</t>
  </si>
  <si>
    <t>JUNIO</t>
  </si>
  <si>
    <t>JULIO</t>
  </si>
  <si>
    <t>AGOST</t>
  </si>
  <si>
    <t>SEPTIEM</t>
  </si>
  <si>
    <t>OCTUBR</t>
  </si>
  <si>
    <t>NOVIEM</t>
  </si>
  <si>
    <t>DICIEM</t>
  </si>
  <si>
    <t>SERVICIOS PERSONALES</t>
  </si>
  <si>
    <t>SERVICIOS (CONTRATO)</t>
  </si>
  <si>
    <t>SERVICIOS (PLANTA)</t>
  </si>
  <si>
    <t>GASTOS GENERALES</t>
  </si>
  <si>
    <t>MAQUINARIA Y EQUIPOS</t>
  </si>
  <si>
    <t>MATERIALES Y SUMINISTRO</t>
  </si>
  <si>
    <t>2002-001</t>
  </si>
  <si>
    <t>DE OFICINA</t>
  </si>
  <si>
    <t>2002-002</t>
  </si>
  <si>
    <t>DE ASEO</t>
  </si>
  <si>
    <t>2002-003</t>
  </si>
  <si>
    <t>DE FOTOCOPIADO</t>
  </si>
  <si>
    <t>MANTENIMIENTO EN GENERAL</t>
  </si>
  <si>
    <t>SERVICIOS PUBLICOS</t>
  </si>
  <si>
    <t>2004-001</t>
  </si>
  <si>
    <t>ENERGIA</t>
  </si>
  <si>
    <t>2004-002</t>
  </si>
  <si>
    <t>AGUA</t>
  </si>
  <si>
    <t>2004-003</t>
  </si>
  <si>
    <t>TELEFONO</t>
  </si>
  <si>
    <t>ARRENDAMIENTOS</t>
  </si>
  <si>
    <t>2005-001</t>
  </si>
  <si>
    <t>DE INMUEBLES</t>
  </si>
  <si>
    <t>2005-002</t>
  </si>
  <si>
    <t>DE EQUIPOS</t>
  </si>
  <si>
    <t>VIATICOS</t>
  </si>
  <si>
    <t>2006-001</t>
  </si>
  <si>
    <t>AL INTERIOR DEL PAIS</t>
  </si>
  <si>
    <t>2006-002</t>
  </si>
  <si>
    <t>2006-003</t>
  </si>
  <si>
    <t>AL EXTERIOR</t>
  </si>
  <si>
    <t>IMPRESOS Y PUBLICACIONES</t>
  </si>
  <si>
    <t>COMUNICACION Y TRANSPORTE</t>
  </si>
  <si>
    <t>SEGUROS</t>
  </si>
  <si>
    <t>IMPUESTOS - TASAS Y MULTAS</t>
  </si>
  <si>
    <t>COMBUSTIBLE Y PEAJES</t>
  </si>
  <si>
    <t>REPARACIONES DE VEHICULOS</t>
  </si>
  <si>
    <t>DOTACION PERSONAL</t>
  </si>
  <si>
    <t>BIENESTAR SOCIAL</t>
  </si>
  <si>
    <t>CAPACITACION</t>
  </si>
  <si>
    <t>2015-001</t>
  </si>
  <si>
    <t>GRUPO</t>
  </si>
  <si>
    <t>2015-002</t>
  </si>
  <si>
    <t>PERSONAL</t>
  </si>
  <si>
    <t>IMPREVISTO</t>
  </si>
  <si>
    <t>OTROS(PERS X INVERS)</t>
  </si>
  <si>
    <t>INSUMO DEL PROYECTO</t>
  </si>
  <si>
    <t>CONTRATOS</t>
  </si>
  <si>
    <t>CONVENIOS</t>
  </si>
  <si>
    <t>TRANSFERENCIAS</t>
  </si>
  <si>
    <t>VARIOS</t>
  </si>
  <si>
    <t>CODIGO</t>
  </si>
  <si>
    <t>SUB-TOTAL</t>
  </si>
  <si>
    <t>PROGRAMACION DE METAS FINANCIERAS -R.A ($ )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</si>
  <si>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</si>
  <si>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</si>
  <si>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</si>
  <si>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</si>
  <si>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</si>
  <si>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</si>
  <si>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</si>
  <si>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</si>
  <si>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</si>
  <si>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</si>
  <si>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</si>
  <si>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</si>
  <si>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</si>
  <si>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OTROS GASTOS GENERALES</t>
  </si>
  <si>
    <t>2.16</t>
  </si>
  <si>
    <t>AL INTERIOR DEL DEPARTAMENTO</t>
  </si>
  <si>
    <t>APROPIACIÓN INICIAL</t>
  </si>
  <si>
    <t>DURACION (MESES)</t>
  </si>
  <si>
    <t>Servicios Personales</t>
  </si>
  <si>
    <t>Gastos Generales</t>
  </si>
  <si>
    <t>IMPRESOS Y PUBLIC.</t>
  </si>
  <si>
    <t>MATERIALES Y SUMINIS.</t>
  </si>
  <si>
    <t>ACTIVIDADES</t>
  </si>
  <si>
    <t>ACTIV 1</t>
  </si>
  <si>
    <t>ACTIV 2</t>
  </si>
  <si>
    <t>ACTIV 3</t>
  </si>
  <si>
    <t>ACTIV 4</t>
  </si>
  <si>
    <t>ACTIV 5</t>
  </si>
  <si>
    <t>ACTIV 6</t>
  </si>
  <si>
    <t>PRESUPUESTO</t>
  </si>
  <si>
    <t>Impuestos - Tasas y Multas</t>
  </si>
  <si>
    <t>Comunicaciones y Transporte</t>
  </si>
  <si>
    <t>Al Interior del Departamento</t>
  </si>
  <si>
    <t>Convenios - Contratos</t>
  </si>
  <si>
    <t>CODIGOS CUBBS</t>
  </si>
  <si>
    <t>CODIGO CUBBS</t>
  </si>
  <si>
    <t>A.- CONTRATOS</t>
  </si>
  <si>
    <t>B.- CONVENIO</t>
  </si>
  <si>
    <t xml:space="preserve">Mantenimiento General </t>
  </si>
  <si>
    <t>Servicios públicos</t>
  </si>
  <si>
    <t>Arrendamientos</t>
  </si>
  <si>
    <t>Viáticos</t>
  </si>
  <si>
    <t>Impresos y publicaciones.</t>
  </si>
  <si>
    <t>Comunicación y transporte</t>
  </si>
  <si>
    <t>Seguros</t>
  </si>
  <si>
    <t>Impuestos, tasas y multas</t>
  </si>
  <si>
    <t>ACTIV 7</t>
  </si>
  <si>
    <t>ACTIV 8</t>
  </si>
  <si>
    <t>ACTIV 9</t>
  </si>
  <si>
    <t>ACTIV 10</t>
  </si>
  <si>
    <t>ACTIV 11</t>
  </si>
  <si>
    <t>ACTIV 12</t>
  </si>
  <si>
    <t>FEBRERO</t>
  </si>
  <si>
    <t>ACTIV 13</t>
  </si>
  <si>
    <t>ACTIV 14</t>
  </si>
  <si>
    <t>ACTIV 15</t>
  </si>
  <si>
    <t>ACTIV 16</t>
  </si>
  <si>
    <t>PLAN OPERATIVO ANUAL DE INVERSIONES- V. 0 - 2016</t>
  </si>
  <si>
    <t>Sistema General de Regalias,  SGR</t>
  </si>
  <si>
    <t>Nombre del Proyecto</t>
  </si>
  <si>
    <t>Presupuesto Asignado:</t>
  </si>
  <si>
    <t>Aporte Presupuesto de La Nación:  FCA, FONAM</t>
  </si>
  <si>
    <t>Recursos Administrados:</t>
  </si>
  <si>
    <t>Plan de Actividades</t>
  </si>
  <si>
    <t>Programación de Recurso Humano</t>
  </si>
  <si>
    <t>Compra de Materiales</t>
  </si>
  <si>
    <t>Nombre del Proyecto:</t>
  </si>
  <si>
    <t>Compra de Equipos</t>
  </si>
  <si>
    <t>Programación de Convenios y Contratos</t>
  </si>
  <si>
    <t>Requerimientos de Insumos</t>
  </si>
  <si>
    <t>Programación de Metas Financieras - R.A ($ )</t>
  </si>
  <si>
    <t>Página: 1 de 9</t>
  </si>
  <si>
    <t>CODIGO: R PCP04-4</t>
  </si>
  <si>
    <t>VERSION: 3</t>
  </si>
  <si>
    <t>VIGENCIA: 05/11/2015</t>
  </si>
  <si>
    <t>Página: 2 de 9</t>
  </si>
  <si>
    <t>Página: 3 de 9</t>
  </si>
  <si>
    <t>Página: 4 de 9</t>
  </si>
  <si>
    <t>Página: 5 de 9</t>
  </si>
  <si>
    <t>Página: 6 de 9</t>
  </si>
  <si>
    <t>Página: 7 de 9</t>
  </si>
  <si>
    <t>Página: 8 de 9</t>
  </si>
  <si>
    <t>Página: 9 de 9</t>
  </si>
</sst>
</file>

<file path=xl/styles.xml><?xml version="1.0" encoding="utf-8"?>
<styleSheet xmlns="http://schemas.openxmlformats.org/spreadsheetml/2006/main">
  <numFmts count="9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&quot;$&quot;\ #,##0"/>
    <numFmt numFmtId="168" formatCode="#,##0.000000_);\(#,##0.000000\)"/>
    <numFmt numFmtId="169" formatCode="#,##0.0"/>
    <numFmt numFmtId="170" formatCode="&quot;$&quot;#,##0"/>
    <numFmt numFmtId="171" formatCode="_ * #,##0_ ;_ * \-#,##0_ ;_ * &quot;-&quot;??_ ;_ @_ "/>
    <numFmt numFmtId="172" formatCode="#,##0.00_ ;\-#,##0.00\ "/>
  </numFmts>
  <fonts count="39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sz val="14"/>
      <name val="Tahoma"/>
      <family val="2"/>
    </font>
    <font>
      <sz val="10"/>
      <name val="Verdana"/>
      <family val="2"/>
    </font>
    <font>
      <b/>
      <sz val="9"/>
      <name val="Verdana"/>
      <family val="2"/>
    </font>
    <font>
      <b/>
      <sz val="7"/>
      <name val="Verdan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Arial"/>
      <family val="2"/>
    </font>
    <font>
      <b/>
      <sz val="10"/>
      <name val="Tahoma"/>
      <family val="2"/>
    </font>
    <font>
      <sz val="11"/>
      <name val="Calibri"/>
      <family val="2"/>
    </font>
    <font>
      <b/>
      <sz val="8"/>
      <name val="Verdan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8"/>
      <name val="Arial"/>
      <family val="2"/>
    </font>
    <font>
      <sz val="8"/>
      <name val="Arial Narrow"/>
      <family val="2"/>
    </font>
    <font>
      <i/>
      <sz val="11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b/>
      <sz val="7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sz val="7"/>
      <name val="Arial Narrow"/>
      <family val="2"/>
    </font>
    <font>
      <sz val="7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7"/>
      <name val="Verdana"/>
      <family val="2"/>
    </font>
    <font>
      <sz val="7"/>
      <name val="Tahom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0" borderId="0"/>
  </cellStyleXfs>
  <cellXfs count="401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justify"/>
    </xf>
    <xf numFmtId="0" fontId="6" fillId="0" borderId="0" xfId="0" applyFont="1" applyAlignme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14" fillId="0" borderId="0" xfId="0" applyFont="1"/>
    <xf numFmtId="3" fontId="14" fillId="0" borderId="0" xfId="0" quotePrefix="1" applyNumberFormat="1" applyFont="1" applyAlignment="1">
      <alignment horizontal="left"/>
    </xf>
    <xf numFmtId="3" fontId="14" fillId="0" borderId="0" xfId="0" applyNumberFormat="1" applyFont="1"/>
    <xf numFmtId="3" fontId="14" fillId="0" borderId="0" xfId="0" applyNumberFormat="1" applyFont="1" applyAlignment="1">
      <alignment horizontal="center"/>
    </xf>
    <xf numFmtId="3" fontId="14" fillId="0" borderId="1" xfId="0" applyNumberFormat="1" applyFont="1" applyBorder="1"/>
    <xf numFmtId="3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/>
    <xf numFmtId="3" fontId="13" fillId="2" borderId="1" xfId="0" applyNumberFormat="1" applyFont="1" applyFill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4" fillId="2" borderId="1" xfId="0" applyNumberFormat="1" applyFont="1" applyFill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wrapText="1"/>
    </xf>
    <xf numFmtId="3" fontId="14" fillId="0" borderId="2" xfId="0" applyNumberFormat="1" applyFont="1" applyBorder="1"/>
    <xf numFmtId="3" fontId="13" fillId="0" borderId="2" xfId="0" applyNumberFormat="1" applyFont="1" applyBorder="1" applyAlignment="1">
      <alignment horizontal="right"/>
    </xf>
    <xf numFmtId="3" fontId="13" fillId="3" borderId="3" xfId="0" applyNumberFormat="1" applyFont="1" applyFill="1" applyBorder="1" applyAlignment="1">
      <alignment horizontal="center"/>
    </xf>
    <xf numFmtId="0" fontId="14" fillId="0" borderId="1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3" fontId="13" fillId="2" borderId="1" xfId="0" applyNumberFormat="1" applyFont="1" applyFill="1" applyBorder="1"/>
    <xf numFmtId="0" fontId="15" fillId="0" borderId="0" xfId="0" applyFont="1"/>
    <xf numFmtId="0" fontId="6" fillId="0" borderId="0" xfId="0" applyFont="1" applyAlignment="1">
      <alignment horizontal="center"/>
    </xf>
    <xf numFmtId="0" fontId="15" fillId="0" borderId="0" xfId="0" applyFont="1" applyAlignment="1" applyProtection="1">
      <alignment horizontal="left"/>
    </xf>
    <xf numFmtId="37" fontId="15" fillId="0" borderId="0" xfId="0" applyNumberFormat="1" applyFont="1" applyProtection="1"/>
    <xf numFmtId="0" fontId="15" fillId="0" borderId="0" xfId="0" applyFont="1" applyProtection="1"/>
    <xf numFmtId="168" fontId="15" fillId="0" borderId="0" xfId="0" applyNumberFormat="1" applyFont="1" applyProtection="1"/>
    <xf numFmtId="0" fontId="15" fillId="0" borderId="0" xfId="0" applyFont="1" applyAlignment="1" applyProtection="1">
      <alignment horizontal="center"/>
    </xf>
    <xf numFmtId="37" fontId="14" fillId="0" borderId="0" xfId="0" applyNumberFormat="1" applyFont="1"/>
    <xf numFmtId="16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5" fillId="0" borderId="0" xfId="0" applyNumberFormat="1" applyFont="1" applyFill="1"/>
    <xf numFmtId="167" fontId="6" fillId="0" borderId="0" xfId="0" applyNumberFormat="1" applyFont="1"/>
    <xf numFmtId="3" fontId="13" fillId="0" borderId="0" xfId="0" applyNumberFormat="1" applyFont="1" applyAlignment="1"/>
    <xf numFmtId="3" fontId="16" fillId="0" borderId="0" xfId="0" applyNumberFormat="1" applyFont="1" applyFill="1"/>
    <xf numFmtId="0" fontId="19" fillId="0" borderId="0" xfId="0" applyFont="1" applyAlignment="1"/>
    <xf numFmtId="0" fontId="19" fillId="0" borderId="0" xfId="0" applyFont="1"/>
    <xf numFmtId="164" fontId="20" fillId="0" borderId="0" xfId="0" applyNumberFormat="1" applyFont="1" applyAlignment="1">
      <alignment vertical="justify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22" fillId="0" borderId="0" xfId="0" applyFont="1" applyAlignment="1"/>
    <xf numFmtId="167" fontId="23" fillId="0" borderId="0" xfId="0" applyNumberFormat="1" applyFont="1" applyAlignment="1">
      <alignment horizontal="right" vertical="justify"/>
    </xf>
    <xf numFmtId="164" fontId="23" fillId="0" borderId="0" xfId="0" applyNumberFormat="1" applyFont="1" applyAlignment="1">
      <alignment vertical="justify"/>
    </xf>
    <xf numFmtId="165" fontId="23" fillId="0" borderId="0" xfId="2" applyFont="1" applyAlignment="1">
      <alignment horizontal="right" vertical="justify"/>
    </xf>
    <xf numFmtId="166" fontId="23" fillId="0" borderId="0" xfId="1" applyFont="1" applyAlignment="1">
      <alignment vertical="justify"/>
    </xf>
    <xf numFmtId="165" fontId="23" fillId="0" borderId="0" xfId="2" applyFont="1" applyAlignment="1">
      <alignment vertical="justify"/>
    </xf>
    <xf numFmtId="0" fontId="0" fillId="0" borderId="0" xfId="0" applyBorder="1" applyAlignment="1"/>
    <xf numFmtId="0" fontId="24" fillId="0" borderId="0" xfId="0" applyFont="1" applyBorder="1" applyAlignment="1"/>
    <xf numFmtId="0" fontId="0" fillId="0" borderId="0" xfId="0" applyBorder="1" applyAlignment="1">
      <alignment horizontal="center"/>
    </xf>
    <xf numFmtId="0" fontId="22" fillId="0" borderId="0" xfId="0" applyFont="1" applyAlignment="1">
      <alignment horizontal="left" vertical="justify"/>
    </xf>
    <xf numFmtId="0" fontId="18" fillId="0" borderId="0" xfId="0" applyFont="1" applyAlignment="1">
      <alignment wrapText="1"/>
    </xf>
    <xf numFmtId="0" fontId="26" fillId="0" borderId="0" xfId="0" applyFont="1" applyAlignment="1">
      <alignment horizontal="left" vertical="justify"/>
    </xf>
    <xf numFmtId="0" fontId="27" fillId="0" borderId="0" xfId="0" applyFont="1"/>
    <xf numFmtId="0" fontId="27" fillId="0" borderId="0" xfId="0" applyFont="1" applyAlignment="1">
      <alignment horizontal="right"/>
    </xf>
    <xf numFmtId="166" fontId="3" fillId="0" borderId="1" xfId="1" applyFont="1" applyBorder="1" applyAlignment="1">
      <alignment horizontal="right" vertical="top" wrapText="1"/>
    </xf>
    <xf numFmtId="166" fontId="2" fillId="0" borderId="1" xfId="1" applyFont="1" applyBorder="1" applyAlignment="1">
      <alignment horizontal="right" vertical="top" wrapText="1"/>
    </xf>
    <xf numFmtId="0" fontId="4" fillId="0" borderId="0" xfId="0" applyFont="1" applyBorder="1"/>
    <xf numFmtId="0" fontId="27" fillId="3" borderId="4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left" vertical="top" wrapText="1"/>
    </xf>
    <xf numFmtId="3" fontId="21" fillId="0" borderId="2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3" fontId="21" fillId="0" borderId="1" xfId="0" applyNumberFormat="1" applyFont="1" applyBorder="1" applyAlignment="1">
      <alignment horizontal="center" vertical="top" wrapText="1"/>
    </xf>
    <xf numFmtId="3" fontId="21" fillId="0" borderId="1" xfId="0" applyNumberFormat="1" applyFont="1" applyBorder="1" applyAlignment="1">
      <alignment horizontal="right" vertical="top" wrapText="1"/>
    </xf>
    <xf numFmtId="0" fontId="21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3" fontId="27" fillId="0" borderId="1" xfId="0" applyNumberFormat="1" applyFont="1" applyBorder="1" applyAlignment="1">
      <alignment horizontal="right" vertical="top" wrapText="1"/>
    </xf>
    <xf numFmtId="166" fontId="21" fillId="0" borderId="2" xfId="1" applyFont="1" applyBorder="1" applyAlignment="1">
      <alignment horizontal="right" vertical="top" wrapText="1"/>
    </xf>
    <xf numFmtId="166" fontId="21" fillId="0" borderId="1" xfId="1" applyFont="1" applyBorder="1" applyAlignment="1">
      <alignment horizontal="right" vertical="top" wrapText="1"/>
    </xf>
    <xf numFmtId="166" fontId="27" fillId="0" borderId="1" xfId="1" applyFont="1" applyBorder="1" applyAlignment="1">
      <alignment horizontal="right" vertical="top" wrapText="1"/>
    </xf>
    <xf numFmtId="0" fontId="21" fillId="0" borderId="0" xfId="0" applyFont="1"/>
    <xf numFmtId="0" fontId="27" fillId="3" borderId="3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3" fontId="27" fillId="3" borderId="5" xfId="0" applyNumberFormat="1" applyFont="1" applyFill="1" applyBorder="1" applyAlignment="1">
      <alignment horizontal="center" vertical="center" wrapText="1"/>
    </xf>
    <xf numFmtId="3" fontId="27" fillId="3" borderId="6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3" fontId="21" fillId="0" borderId="2" xfId="0" applyNumberFormat="1" applyFont="1" applyBorder="1" applyAlignment="1">
      <alignment horizontal="right" vertical="center" wrapText="1"/>
    </xf>
    <xf numFmtId="3" fontId="21" fillId="0" borderId="2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right" vertical="center" wrapText="1"/>
    </xf>
    <xf numFmtId="1" fontId="19" fillId="0" borderId="1" xfId="0" applyNumberFormat="1" applyFont="1" applyBorder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justify"/>
    </xf>
    <xf numFmtId="169" fontId="19" fillId="0" borderId="1" xfId="1" applyNumberFormat="1" applyFont="1" applyFill="1" applyBorder="1" applyAlignment="1">
      <alignment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justify" vertical="center"/>
    </xf>
    <xf numFmtId="169" fontId="19" fillId="0" borderId="1" xfId="1" applyNumberFormat="1" applyFont="1" applyFill="1" applyBorder="1" applyAlignment="1">
      <alignment horizontal="right" vertical="center" wrapText="1"/>
    </xf>
    <xf numFmtId="169" fontId="19" fillId="0" borderId="1" xfId="0" applyNumberFormat="1" applyFont="1" applyBorder="1" applyAlignment="1">
      <alignment vertical="center"/>
    </xf>
    <xf numFmtId="0" fontId="28" fillId="0" borderId="1" xfId="0" applyFont="1" applyBorder="1" applyAlignment="1">
      <alignment horizontal="left" vertical="top" wrapText="1"/>
    </xf>
    <xf numFmtId="0" fontId="27" fillId="0" borderId="0" xfId="0" applyFont="1" applyAlignment="1">
      <alignment vertical="top" wrapText="1"/>
    </xf>
    <xf numFmtId="3" fontId="27" fillId="0" borderId="0" xfId="0" applyNumberFormat="1" applyFont="1" applyAlignment="1">
      <alignment horizontal="right" vertical="top" wrapText="1"/>
    </xf>
    <xf numFmtId="0" fontId="29" fillId="3" borderId="4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21" fillId="0" borderId="0" xfId="0" applyFont="1" applyAlignment="1">
      <alignment vertical="top" wrapText="1"/>
    </xf>
    <xf numFmtId="166" fontId="27" fillId="0" borderId="1" xfId="1" applyFont="1" applyBorder="1" applyAlignment="1">
      <alignment vertical="top" wrapText="1"/>
    </xf>
    <xf numFmtId="0" fontId="27" fillId="3" borderId="3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center" vertical="top" wrapText="1"/>
    </xf>
    <xf numFmtId="0" fontId="27" fillId="0" borderId="2" xfId="0" applyFont="1" applyBorder="1" applyAlignment="1">
      <alignment horizontal="left" vertical="center" wrapText="1"/>
    </xf>
    <xf numFmtId="3" fontId="30" fillId="0" borderId="1" xfId="0" applyNumberFormat="1" applyFont="1" applyFill="1" applyBorder="1" applyAlignment="1">
      <alignment horizontal="right"/>
    </xf>
    <xf numFmtId="3" fontId="25" fillId="0" borderId="0" xfId="0" quotePrefix="1" applyNumberFormat="1" applyFont="1" applyAlignment="1">
      <alignment horizontal="left"/>
    </xf>
    <xf numFmtId="3" fontId="25" fillId="0" borderId="0" xfId="0" applyNumberFormat="1" applyFont="1"/>
    <xf numFmtId="3" fontId="25" fillId="0" borderId="0" xfId="0" applyNumberFormat="1" applyFont="1" applyAlignment="1">
      <alignment horizontal="center"/>
    </xf>
    <xf numFmtId="3" fontId="31" fillId="0" borderId="0" xfId="0" applyNumberFormat="1" applyFont="1"/>
    <xf numFmtId="3" fontId="31" fillId="3" borderId="3" xfId="0" applyNumberFormat="1" applyFont="1" applyFill="1" applyBorder="1" applyAlignment="1">
      <alignment horizontal="center"/>
    </xf>
    <xf numFmtId="3" fontId="31" fillId="3" borderId="5" xfId="0" applyNumberFormat="1" applyFont="1" applyFill="1" applyBorder="1" applyAlignment="1">
      <alignment horizontal="center"/>
    </xf>
    <xf numFmtId="3" fontId="31" fillId="3" borderId="6" xfId="0" applyNumberFormat="1" applyFont="1" applyFill="1" applyBorder="1" applyAlignment="1">
      <alignment horizontal="center"/>
    </xf>
    <xf numFmtId="3" fontId="31" fillId="0" borderId="2" xfId="0" applyNumberFormat="1" applyFont="1" applyBorder="1"/>
    <xf numFmtId="166" fontId="31" fillId="2" borderId="2" xfId="1" applyFont="1" applyFill="1" applyBorder="1" applyAlignment="1">
      <alignment horizontal="right"/>
    </xf>
    <xf numFmtId="166" fontId="31" fillId="0" borderId="1" xfId="1" applyFont="1" applyBorder="1" applyAlignment="1">
      <alignment horizontal="right"/>
    </xf>
    <xf numFmtId="3" fontId="25" fillId="0" borderId="1" xfId="0" applyNumberFormat="1" applyFont="1" applyBorder="1"/>
    <xf numFmtId="166" fontId="25" fillId="2" borderId="1" xfId="1" applyFont="1" applyFill="1" applyBorder="1" applyAlignment="1">
      <alignment horizontal="right"/>
    </xf>
    <xf numFmtId="166" fontId="25" fillId="0" borderId="1" xfId="1" applyFont="1" applyBorder="1" applyAlignment="1">
      <alignment horizontal="right"/>
    </xf>
    <xf numFmtId="3" fontId="31" fillId="0" borderId="1" xfId="0" applyNumberFormat="1" applyFont="1" applyBorder="1"/>
    <xf numFmtId="166" fontId="31" fillId="2" borderId="1" xfId="1" applyFont="1" applyFill="1" applyBorder="1" applyAlignment="1">
      <alignment horizontal="right"/>
    </xf>
    <xf numFmtId="166" fontId="25" fillId="0" borderId="1" xfId="1" applyFont="1" applyFill="1" applyBorder="1" applyAlignment="1">
      <alignment horizontal="right"/>
    </xf>
    <xf numFmtId="3" fontId="31" fillId="2" borderId="1" xfId="0" applyNumberFormat="1" applyFont="1" applyFill="1" applyBorder="1"/>
    <xf numFmtId="3" fontId="20" fillId="0" borderId="1" xfId="0" applyNumberFormat="1" applyFont="1" applyBorder="1" applyAlignment="1">
      <alignment vertical="top" wrapText="1"/>
    </xf>
    <xf numFmtId="166" fontId="14" fillId="0" borderId="0" xfId="0" applyNumberFormat="1" applyFont="1"/>
    <xf numFmtId="3" fontId="25" fillId="0" borderId="2" xfId="0" applyNumberFormat="1" applyFont="1" applyBorder="1" applyAlignment="1">
      <alignment horizontal="justify" vertical="top"/>
    </xf>
    <xf numFmtId="3" fontId="25" fillId="0" borderId="1" xfId="0" applyNumberFormat="1" applyFont="1" applyBorder="1" applyAlignment="1">
      <alignment horizontal="justify" vertical="top"/>
    </xf>
    <xf numFmtId="3" fontId="32" fillId="0" borderId="1" xfId="0" applyNumberFormat="1" applyFont="1" applyBorder="1" applyAlignment="1">
      <alignment horizontal="justify" vertical="top" wrapText="1"/>
    </xf>
    <xf numFmtId="3" fontId="25" fillId="0" borderId="1" xfId="0" applyNumberFormat="1" applyFont="1" applyBorder="1" applyAlignment="1">
      <alignment horizontal="justify" vertical="top" wrapText="1"/>
    </xf>
    <xf numFmtId="167" fontId="27" fillId="0" borderId="0" xfId="0" applyNumberFormat="1" applyFont="1" applyBorder="1" applyAlignment="1">
      <alignment vertical="justify"/>
    </xf>
    <xf numFmtId="166" fontId="6" fillId="0" borderId="0" xfId="0" applyNumberFormat="1" applyFont="1"/>
    <xf numFmtId="3" fontId="5" fillId="0" borderId="0" xfId="0" applyNumberFormat="1" applyFont="1"/>
    <xf numFmtId="166" fontId="5" fillId="0" borderId="0" xfId="1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166" fontId="20" fillId="0" borderId="0" xfId="1" applyFont="1" applyAlignment="1">
      <alignment horizontal="right" vertical="justify"/>
    </xf>
    <xf numFmtId="166" fontId="20" fillId="0" borderId="0" xfId="1" applyFont="1" applyAlignment="1">
      <alignment vertical="justify"/>
    </xf>
    <xf numFmtId="0" fontId="12" fillId="3" borderId="7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166" fontId="27" fillId="0" borderId="0" xfId="1" applyFont="1" applyBorder="1" applyAlignment="1">
      <alignment horizontal="left"/>
    </xf>
    <xf numFmtId="167" fontId="27" fillId="0" borderId="8" xfId="0" applyNumberFormat="1" applyFont="1" applyBorder="1" applyAlignment="1">
      <alignment vertical="justify"/>
    </xf>
    <xf numFmtId="165" fontId="27" fillId="0" borderId="0" xfId="2" applyFont="1" applyBorder="1" applyAlignment="1">
      <alignment vertical="justify"/>
    </xf>
    <xf numFmtId="0" fontId="27" fillId="0" borderId="0" xfId="0" applyFont="1" applyBorder="1" applyAlignment="1">
      <alignment vertical="justify"/>
    </xf>
    <xf numFmtId="0" fontId="27" fillId="0" borderId="8" xfId="0" applyFont="1" applyBorder="1" applyAlignment="1">
      <alignment vertical="justify"/>
    </xf>
    <xf numFmtId="165" fontId="27" fillId="0" borderId="0" xfId="0" applyNumberFormat="1" applyFont="1" applyBorder="1" applyAlignment="1">
      <alignment vertical="justify"/>
    </xf>
    <xf numFmtId="0" fontId="27" fillId="0" borderId="9" xfId="0" applyFont="1" applyBorder="1" applyAlignment="1">
      <alignment horizontal="left"/>
    </xf>
    <xf numFmtId="0" fontId="21" fillId="0" borderId="9" xfId="0" applyFont="1" applyBorder="1"/>
    <xf numFmtId="0" fontId="27" fillId="0" borderId="10" xfId="0" applyFont="1" applyBorder="1" applyAlignment="1">
      <alignment horizontal="right"/>
    </xf>
    <xf numFmtId="0" fontId="33" fillId="0" borderId="0" xfId="0" applyFont="1" applyBorder="1" applyAlignment="1">
      <alignment vertical="center" wrapText="1"/>
    </xf>
    <xf numFmtId="0" fontId="15" fillId="0" borderId="0" xfId="0" applyFont="1" applyBorder="1" applyAlignment="1"/>
    <xf numFmtId="0" fontId="3" fillId="0" borderId="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horizontal="justify" vertical="top" wrapText="1"/>
    </xf>
    <xf numFmtId="3" fontId="3" fillId="0" borderId="10" xfId="0" applyNumberFormat="1" applyFont="1" applyBorder="1" applyAlignment="1">
      <alignment horizontal="right" vertical="center" wrapText="1"/>
    </xf>
    <xf numFmtId="170" fontId="2" fillId="0" borderId="1" xfId="0" applyNumberFormat="1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right" vertical="top" wrapText="1"/>
    </xf>
    <xf numFmtId="166" fontId="6" fillId="0" borderId="1" xfId="1" applyFont="1" applyBorder="1" applyAlignment="1">
      <alignment horizontal="right" vertical="top" wrapText="1"/>
    </xf>
    <xf numFmtId="165" fontId="13" fillId="0" borderId="2" xfId="2" applyFont="1" applyBorder="1" applyAlignment="1">
      <alignment horizontal="right"/>
    </xf>
    <xf numFmtId="166" fontId="13" fillId="0" borderId="2" xfId="1" applyFont="1" applyBorder="1" applyAlignment="1">
      <alignment horizontal="right"/>
    </xf>
    <xf numFmtId="166" fontId="14" fillId="0" borderId="2" xfId="1" applyFont="1" applyBorder="1" applyAlignment="1">
      <alignment horizontal="right"/>
    </xf>
    <xf numFmtId="166" fontId="13" fillId="0" borderId="1" xfId="1" applyFont="1" applyBorder="1" applyAlignment="1">
      <alignment horizontal="right"/>
    </xf>
    <xf numFmtId="166" fontId="14" fillId="0" borderId="1" xfId="1" applyFont="1" applyFill="1" applyBorder="1" applyAlignment="1">
      <alignment horizontal="right"/>
    </xf>
    <xf numFmtId="166" fontId="13" fillId="0" borderId="2" xfId="1" applyFont="1" applyFill="1" applyBorder="1" applyAlignment="1">
      <alignment horizontal="right"/>
    </xf>
    <xf numFmtId="166" fontId="13" fillId="2" borderId="1" xfId="1" applyFont="1" applyFill="1" applyBorder="1" applyAlignment="1">
      <alignment horizontal="right"/>
    </xf>
    <xf numFmtId="3" fontId="13" fillId="3" borderId="14" xfId="0" applyNumberFormat="1" applyFont="1" applyFill="1" applyBorder="1" applyAlignment="1">
      <alignment horizontal="center"/>
    </xf>
    <xf numFmtId="0" fontId="21" fillId="0" borderId="12" xfId="0" applyFont="1" applyBorder="1" applyAlignment="1">
      <alignment vertical="center" wrapText="1"/>
    </xf>
    <xf numFmtId="14" fontId="21" fillId="0" borderId="12" xfId="0" applyNumberFormat="1" applyFont="1" applyBorder="1" applyAlignment="1">
      <alignment horizontal="center" vertical="center" wrapText="1"/>
    </xf>
    <xf numFmtId="170" fontId="27" fillId="0" borderId="1" xfId="0" applyNumberFormat="1" applyFont="1" applyBorder="1" applyAlignment="1">
      <alignment vertical="top" wrapText="1"/>
    </xf>
    <xf numFmtId="166" fontId="3" fillId="0" borderId="1" xfId="1" applyFont="1" applyBorder="1" applyAlignment="1">
      <alignment horizontal="center" vertical="center" wrapText="1"/>
    </xf>
    <xf numFmtId="166" fontId="2" fillId="0" borderId="1" xfId="1" applyFont="1" applyBorder="1" applyAlignment="1">
      <alignment horizontal="center" vertical="center" wrapText="1"/>
    </xf>
    <xf numFmtId="166" fontId="3" fillId="0" borderId="10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5" fillId="0" borderId="2" xfId="1" applyFont="1" applyBorder="1" applyAlignment="1">
      <alignment horizontal="right" vertical="top" wrapText="1"/>
    </xf>
    <xf numFmtId="4" fontId="14" fillId="0" borderId="1" xfId="0" applyNumberFormat="1" applyFont="1" applyFill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172" fontId="1" fillId="0" borderId="2" xfId="2" applyNumberFormat="1" applyFont="1" applyFill="1" applyBorder="1" applyAlignment="1">
      <alignment horizontal="center" vertical="center" wrapText="1"/>
    </xf>
    <xf numFmtId="4" fontId="31" fillId="4" borderId="2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0" fontId="24" fillId="0" borderId="19" xfId="0" applyFont="1" applyBorder="1" applyAlignment="1">
      <alignment vertical="justify" wrapText="1"/>
    </xf>
    <xf numFmtId="0" fontId="15" fillId="0" borderId="0" xfId="0" applyFont="1" applyFill="1" applyAlignment="1" applyProtection="1">
      <alignment horizontal="center"/>
    </xf>
    <xf numFmtId="0" fontId="20" fillId="0" borderId="2" xfId="0" applyFont="1" applyBorder="1"/>
    <xf numFmtId="37" fontId="24" fillId="0" borderId="0" xfId="0" applyNumberFormat="1" applyFont="1" applyFill="1" applyProtection="1"/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top" wrapText="1"/>
    </xf>
    <xf numFmtId="171" fontId="15" fillId="0" borderId="1" xfId="1" applyNumberFormat="1" applyFont="1" applyBorder="1" applyAlignment="1">
      <alignment horizontal="center" vertical="center" wrapText="1"/>
    </xf>
    <xf numFmtId="166" fontId="6" fillId="0" borderId="0" xfId="1" applyFont="1"/>
    <xf numFmtId="166" fontId="0" fillId="0" borderId="0" xfId="0" applyNumberFormat="1"/>
    <xf numFmtId="0" fontId="24" fillId="0" borderId="19" xfId="0" applyFont="1" applyBorder="1" applyAlignment="1"/>
    <xf numFmtId="166" fontId="15" fillId="0" borderId="0" xfId="0" applyNumberFormat="1" applyFont="1" applyProtection="1"/>
    <xf numFmtId="166" fontId="14" fillId="0" borderId="0" xfId="1" applyFont="1"/>
    <xf numFmtId="165" fontId="10" fillId="0" borderId="0" xfId="2" applyFont="1"/>
    <xf numFmtId="166" fontId="13" fillId="5" borderId="1" xfId="1" applyFont="1" applyFill="1" applyBorder="1" applyAlignment="1">
      <alignment horizontal="right"/>
    </xf>
    <xf numFmtId="0" fontId="21" fillId="0" borderId="1" xfId="0" applyFont="1" applyBorder="1" applyAlignment="1">
      <alignment wrapText="1"/>
    </xf>
    <xf numFmtId="3" fontId="31" fillId="3" borderId="5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top" wrapText="1"/>
    </xf>
    <xf numFmtId="166" fontId="15" fillId="0" borderId="1" xfId="1" applyFont="1" applyBorder="1" applyAlignment="1">
      <alignment vertical="center"/>
    </xf>
    <xf numFmtId="166" fontId="15" fillId="0" borderId="1" xfId="1" applyFont="1" applyBorder="1" applyAlignment="1">
      <alignment horizontal="center" vertical="center"/>
    </xf>
    <xf numFmtId="166" fontId="31" fillId="0" borderId="1" xfId="1" applyFont="1" applyFill="1" applyBorder="1" applyAlignment="1">
      <alignment horizontal="right"/>
    </xf>
    <xf numFmtId="171" fontId="10" fillId="0" borderId="0" xfId="0" applyNumberFormat="1" applyFont="1"/>
    <xf numFmtId="166" fontId="25" fillId="0" borderId="1" xfId="1" applyNumberFormat="1" applyFont="1" applyBorder="1" applyAlignment="1">
      <alignment horizontal="right"/>
    </xf>
    <xf numFmtId="171" fontId="13" fillId="0" borderId="2" xfId="1" applyNumberFormat="1" applyFont="1" applyBorder="1" applyAlignment="1">
      <alignment horizontal="right"/>
    </xf>
    <xf numFmtId="166" fontId="31" fillId="2" borderId="2" xfId="1" applyNumberFormat="1" applyFont="1" applyFill="1" applyBorder="1" applyAlignment="1">
      <alignment horizontal="right"/>
    </xf>
    <xf numFmtId="166" fontId="10" fillId="0" borderId="0" xfId="1" applyFont="1"/>
    <xf numFmtId="0" fontId="33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3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3" fontId="16" fillId="0" borderId="0" xfId="0" applyNumberFormat="1" applyFont="1" applyAlignment="1">
      <alignment horizontal="center"/>
    </xf>
    <xf numFmtId="3" fontId="13" fillId="3" borderId="42" xfId="0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/>
    </xf>
    <xf numFmtId="3" fontId="16" fillId="0" borderId="0" xfId="0" applyNumberFormat="1" applyFont="1" applyAlignment="1">
      <alignment horizontal="center"/>
    </xf>
    <xf numFmtId="3" fontId="13" fillId="3" borderId="42" xfId="0" applyNumberFormat="1" applyFont="1" applyFill="1" applyBorder="1" applyAlignment="1">
      <alignment horizontal="center"/>
    </xf>
    <xf numFmtId="166" fontId="36" fillId="0" borderId="0" xfId="0" applyNumberFormat="1" applyFont="1"/>
    <xf numFmtId="2" fontId="10" fillId="0" borderId="0" xfId="0" applyNumberFormat="1" applyFont="1"/>
    <xf numFmtId="3" fontId="37" fillId="0" borderId="2" xfId="0" applyNumberFormat="1" applyFont="1" applyBorder="1" applyAlignment="1">
      <alignment horizontal="right"/>
    </xf>
    <xf numFmtId="0" fontId="21" fillId="0" borderId="12" xfId="0" applyFont="1" applyBorder="1" applyAlignment="1">
      <alignment horizontal="center" vertical="center" wrapText="1"/>
    </xf>
    <xf numFmtId="16" fontId="21" fillId="0" borderId="1" xfId="0" applyNumberFormat="1" applyFont="1" applyBorder="1" applyAlignment="1">
      <alignment horizontal="center" vertical="center" wrapText="1"/>
    </xf>
    <xf numFmtId="166" fontId="0" fillId="0" borderId="1" xfId="1" applyFont="1" applyBorder="1" applyAlignment="1">
      <alignment vertical="center"/>
    </xf>
    <xf numFmtId="166" fontId="0" fillId="0" borderId="1" xfId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0" fontId="15" fillId="0" borderId="43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43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15" fillId="5" borderId="43" xfId="0" applyFont="1" applyFill="1" applyBorder="1" applyAlignment="1">
      <alignment vertical="center" wrapText="1"/>
    </xf>
    <xf numFmtId="0" fontId="15" fillId="0" borderId="44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66" fontId="20" fillId="0" borderId="2" xfId="0" applyNumberFormat="1" applyFont="1" applyBorder="1"/>
    <xf numFmtId="165" fontId="27" fillId="5" borderId="0" xfId="2" applyFont="1" applyFill="1" applyBorder="1" applyAlignment="1">
      <alignment horizontal="right" vertical="justify"/>
    </xf>
    <xf numFmtId="166" fontId="20" fillId="0" borderId="2" xfId="1" applyNumberFormat="1" applyFont="1" applyBorder="1"/>
    <xf numFmtId="166" fontId="3" fillId="0" borderId="12" xfId="1" applyFont="1" applyBorder="1" applyAlignment="1">
      <alignment horizontal="center" vertical="center" wrapText="1"/>
    </xf>
    <xf numFmtId="166" fontId="1" fillId="0" borderId="12" xfId="1" applyFont="1" applyFill="1" applyBorder="1" applyAlignment="1">
      <alignment horizontal="center" vertical="center" wrapText="1"/>
    </xf>
    <xf numFmtId="166" fontId="2" fillId="0" borderId="12" xfId="1" applyFont="1" applyBorder="1" applyAlignment="1">
      <alignment horizontal="center" vertical="center" wrapText="1"/>
    </xf>
    <xf numFmtId="166" fontId="14" fillId="0" borderId="2" xfId="1" applyFont="1" applyFill="1" applyBorder="1" applyAlignment="1">
      <alignment horizontal="right"/>
    </xf>
    <xf numFmtId="172" fontId="14" fillId="0" borderId="2" xfId="2" applyNumberFormat="1" applyFont="1" applyBorder="1" applyAlignment="1">
      <alignment horizontal="right"/>
    </xf>
    <xf numFmtId="165" fontId="14" fillId="0" borderId="2" xfId="2" applyNumberFormat="1" applyFont="1" applyBorder="1" applyAlignment="1">
      <alignment horizontal="right"/>
    </xf>
    <xf numFmtId="166" fontId="13" fillId="0" borderId="2" xfId="1" applyNumberFormat="1" applyFont="1" applyBorder="1" applyAlignment="1">
      <alignment horizontal="right"/>
    </xf>
    <xf numFmtId="166" fontId="14" fillId="4" borderId="1" xfId="1" applyFont="1" applyFill="1" applyBorder="1" applyAlignment="1">
      <alignment horizontal="right"/>
    </xf>
    <xf numFmtId="166" fontId="13" fillId="2" borderId="1" xfId="1" applyNumberFormat="1" applyFont="1" applyFill="1" applyBorder="1" applyAlignment="1">
      <alignment horizontal="right"/>
    </xf>
    <xf numFmtId="166" fontId="31" fillId="2" borderId="1" xfId="1" applyNumberFormat="1" applyFont="1" applyFill="1" applyBorder="1" applyAlignment="1">
      <alignment horizontal="right"/>
    </xf>
    <xf numFmtId="166" fontId="31" fillId="4" borderId="1" xfId="0" applyNumberFormat="1" applyFont="1" applyFill="1" applyBorder="1" applyAlignment="1">
      <alignment horizontal="right"/>
    </xf>
    <xf numFmtId="0" fontId="2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166" fontId="6" fillId="0" borderId="0" xfId="1" applyFont="1" applyAlignment="1">
      <alignment vertical="center"/>
    </xf>
    <xf numFmtId="171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66" fontId="3" fillId="0" borderId="1" xfId="1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/>
    </xf>
    <xf numFmtId="166" fontId="3" fillId="0" borderId="2" xfId="1" applyFont="1" applyBorder="1" applyAlignment="1">
      <alignment horizontal="center" vertical="center" wrapText="1"/>
    </xf>
    <xf numFmtId="166" fontId="3" fillId="0" borderId="1" xfId="1" applyFont="1" applyBorder="1" applyAlignment="1">
      <alignment horizontal="center" vertical="center"/>
    </xf>
    <xf numFmtId="0" fontId="3" fillId="0" borderId="1" xfId="0" applyFont="1" applyBorder="1"/>
    <xf numFmtId="166" fontId="3" fillId="0" borderId="1" xfId="1" applyFont="1" applyBorder="1" applyAlignment="1">
      <alignment vertical="center"/>
    </xf>
    <xf numFmtId="0" fontId="21" fillId="0" borderId="1" xfId="0" applyFont="1" applyBorder="1" applyAlignment="1">
      <alignment horizontal="justify" vertical="top" wrapText="1"/>
    </xf>
    <xf numFmtId="0" fontId="25" fillId="0" borderId="1" xfId="0" applyFont="1" applyBorder="1" applyAlignment="1">
      <alignment horizontal="justify" vertical="top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justify" vertical="center" wrapText="1"/>
    </xf>
    <xf numFmtId="0" fontId="38" fillId="0" borderId="1" xfId="0" applyFont="1" applyBorder="1" applyAlignment="1">
      <alignment horizontal="center" vertical="center" wrapText="1"/>
    </xf>
    <xf numFmtId="0" fontId="23" fillId="0" borderId="0" xfId="0" applyFont="1"/>
    <xf numFmtId="0" fontId="27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top" wrapText="1"/>
    </xf>
    <xf numFmtId="166" fontId="31" fillId="0" borderId="2" xfId="1" applyFont="1" applyBorder="1" applyAlignment="1">
      <alignment horizontal="right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top" wrapText="1"/>
    </xf>
    <xf numFmtId="16" fontId="3" fillId="0" borderId="28" xfId="0" applyNumberFormat="1" applyFont="1" applyBorder="1" applyAlignment="1">
      <alignment horizontal="left" vertical="top" wrapText="1"/>
    </xf>
    <xf numFmtId="1" fontId="3" fillId="0" borderId="28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3" fontId="13" fillId="0" borderId="1" xfId="0" applyNumberFormat="1" applyFont="1" applyBorder="1" applyAlignment="1">
      <alignment horizontal="left"/>
    </xf>
    <xf numFmtId="3" fontId="14" fillId="0" borderId="1" xfId="0" applyNumberFormat="1" applyFont="1" applyBorder="1" applyAlignment="1">
      <alignment horizontal="left"/>
    </xf>
    <xf numFmtId="0" fontId="3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3" fillId="0" borderId="1" xfId="0" applyFont="1" applyBorder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18" xfId="0" applyFont="1" applyFill="1" applyBorder="1" applyAlignment="1">
      <alignment horizontal="left" vertical="center"/>
    </xf>
    <xf numFmtId="0" fontId="27" fillId="0" borderId="19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27" fillId="0" borderId="20" xfId="0" applyFont="1" applyBorder="1" applyAlignment="1">
      <alignment horizontal="left"/>
    </xf>
    <xf numFmtId="0" fontId="27" fillId="0" borderId="9" xfId="0" applyFont="1" applyBorder="1" applyAlignment="1">
      <alignment horizontal="left"/>
    </xf>
    <xf numFmtId="0" fontId="27" fillId="3" borderId="7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3" fillId="0" borderId="19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165" fontId="11" fillId="3" borderId="23" xfId="2" applyFont="1" applyFill="1" applyBorder="1" applyAlignment="1">
      <alignment horizontal="center" vertical="center" wrapText="1"/>
    </xf>
    <xf numFmtId="165" fontId="11" fillId="3" borderId="7" xfId="2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23" fillId="0" borderId="45" xfId="0" applyFont="1" applyBorder="1" applyAlignment="1">
      <alignment horizontal="left"/>
    </xf>
    <xf numFmtId="0" fontId="27" fillId="3" borderId="29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27" fillId="3" borderId="30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left" vertical="top" wrapText="1"/>
    </xf>
    <xf numFmtId="167" fontId="23" fillId="3" borderId="23" xfId="0" applyNumberFormat="1" applyFont="1" applyFill="1" applyBorder="1" applyAlignment="1">
      <alignment horizontal="center" vertical="justify"/>
    </xf>
    <xf numFmtId="0" fontId="27" fillId="3" borderId="26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top"/>
    </xf>
    <xf numFmtId="0" fontId="27" fillId="0" borderId="13" xfId="0" applyFont="1" applyBorder="1" applyAlignment="1">
      <alignment horizontal="right" vertical="top" wrapText="1"/>
    </xf>
    <xf numFmtId="0" fontId="27" fillId="0" borderId="12" xfId="0" applyFont="1" applyBorder="1" applyAlignment="1">
      <alignment horizontal="right" vertical="top" wrapText="1"/>
    </xf>
    <xf numFmtId="0" fontId="27" fillId="0" borderId="19" xfId="0" applyFont="1" applyBorder="1" applyAlignment="1">
      <alignment horizontal="right" vertical="top" wrapText="1"/>
    </xf>
    <xf numFmtId="0" fontId="27" fillId="0" borderId="0" xfId="0" applyFont="1" applyBorder="1" applyAlignment="1">
      <alignment horizontal="righ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22" xfId="0" applyFont="1" applyBorder="1" applyAlignment="1">
      <alignment horizontal="left" vertical="top" wrapText="1"/>
    </xf>
    <xf numFmtId="0" fontId="27" fillId="3" borderId="31" xfId="0" applyFont="1" applyFill="1" applyBorder="1" applyAlignment="1">
      <alignment horizontal="center" vertical="center" wrapText="1"/>
    </xf>
    <xf numFmtId="0" fontId="27" fillId="3" borderId="32" xfId="0" applyFont="1" applyFill="1" applyBorder="1" applyAlignment="1">
      <alignment horizontal="center" vertical="center" wrapText="1"/>
    </xf>
    <xf numFmtId="0" fontId="27" fillId="3" borderId="33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/>
    </xf>
    <xf numFmtId="0" fontId="27" fillId="3" borderId="34" xfId="0" applyFont="1" applyFill="1" applyBorder="1" applyAlignment="1">
      <alignment horizontal="center" vertical="top" wrapText="1"/>
    </xf>
    <xf numFmtId="0" fontId="27" fillId="3" borderId="35" xfId="0" applyFont="1" applyFill="1" applyBorder="1" applyAlignment="1">
      <alignment horizontal="center" vertical="top" wrapText="1"/>
    </xf>
    <xf numFmtId="0" fontId="27" fillId="0" borderId="2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0" fillId="0" borderId="45" xfId="0" applyFont="1" applyBorder="1" applyAlignment="1">
      <alignment horizontal="left"/>
    </xf>
    <xf numFmtId="3" fontId="25" fillId="3" borderId="37" xfId="0" applyNumberFormat="1" applyFont="1" applyFill="1" applyBorder="1" applyAlignment="1">
      <alignment horizontal="center"/>
    </xf>
    <xf numFmtId="3" fontId="25" fillId="3" borderId="38" xfId="0" applyNumberFormat="1" applyFont="1" applyFill="1" applyBorder="1" applyAlignment="1">
      <alignment horizontal="center"/>
    </xf>
    <xf numFmtId="3" fontId="31" fillId="3" borderId="30" xfId="0" applyNumberFormat="1" applyFont="1" applyFill="1" applyBorder="1" applyAlignment="1">
      <alignment horizontal="center"/>
    </xf>
    <xf numFmtId="3" fontId="31" fillId="3" borderId="15" xfId="0" applyNumberFormat="1" applyFont="1" applyFill="1" applyBorder="1" applyAlignment="1">
      <alignment horizontal="center"/>
    </xf>
    <xf numFmtId="3" fontId="31" fillId="3" borderId="39" xfId="0" applyNumberFormat="1" applyFont="1" applyFill="1" applyBorder="1" applyAlignment="1">
      <alignment horizontal="center" wrapText="1"/>
    </xf>
    <xf numFmtId="3" fontId="31" fillId="3" borderId="40" xfId="0" applyNumberFormat="1" applyFont="1" applyFill="1" applyBorder="1" applyAlignment="1">
      <alignment horizontal="center" wrapText="1"/>
    </xf>
    <xf numFmtId="3" fontId="31" fillId="3" borderId="3" xfId="0" applyNumberFormat="1" applyFont="1" applyFill="1" applyBorder="1" applyAlignment="1">
      <alignment horizontal="center"/>
    </xf>
    <xf numFmtId="3" fontId="31" fillId="3" borderId="5" xfId="0" applyNumberFormat="1" applyFont="1" applyFill="1" applyBorder="1" applyAlignment="1">
      <alignment horizontal="center"/>
    </xf>
    <xf numFmtId="3" fontId="31" fillId="3" borderId="6" xfId="0" applyNumberFormat="1" applyFont="1" applyFill="1" applyBorder="1" applyAlignment="1">
      <alignment horizontal="center"/>
    </xf>
    <xf numFmtId="3" fontId="20" fillId="0" borderId="19" xfId="0" applyNumberFormat="1" applyFont="1" applyBorder="1" applyAlignment="1">
      <alignment horizontal="center"/>
    </xf>
    <xf numFmtId="3" fontId="31" fillId="3" borderId="36" xfId="0" applyNumberFormat="1" applyFont="1" applyFill="1" applyBorder="1" applyAlignment="1">
      <alignment horizontal="center"/>
    </xf>
    <xf numFmtId="3" fontId="31" fillId="3" borderId="11" xfId="0" applyNumberFormat="1" applyFont="1" applyFill="1" applyBorder="1" applyAlignment="1">
      <alignment horizontal="center"/>
    </xf>
    <xf numFmtId="3" fontId="13" fillId="3" borderId="36" xfId="0" applyNumberFormat="1" applyFont="1" applyFill="1" applyBorder="1" applyAlignment="1">
      <alignment horizontal="center"/>
    </xf>
    <xf numFmtId="3" fontId="13" fillId="3" borderId="11" xfId="0" applyNumberFormat="1" applyFont="1" applyFill="1" applyBorder="1" applyAlignment="1">
      <alignment horizontal="center"/>
    </xf>
    <xf numFmtId="3" fontId="14" fillId="3" borderId="37" xfId="0" applyNumberFormat="1" applyFont="1" applyFill="1" applyBorder="1" applyAlignment="1">
      <alignment horizontal="center"/>
    </xf>
    <xf numFmtId="3" fontId="14" fillId="3" borderId="38" xfId="0" applyNumberFormat="1" applyFont="1" applyFill="1" applyBorder="1" applyAlignment="1">
      <alignment horizontal="center"/>
    </xf>
    <xf numFmtId="3" fontId="13" fillId="3" borderId="30" xfId="0" applyNumberFormat="1" applyFont="1" applyFill="1" applyBorder="1" applyAlignment="1">
      <alignment horizontal="center"/>
    </xf>
    <xf numFmtId="3" fontId="13" fillId="3" borderId="15" xfId="0" applyNumberFormat="1" applyFont="1" applyFill="1" applyBorder="1" applyAlignment="1">
      <alignment horizontal="center"/>
    </xf>
    <xf numFmtId="3" fontId="16" fillId="0" borderId="0" xfId="0" applyNumberFormat="1" applyFont="1" applyAlignment="1">
      <alignment horizontal="center"/>
    </xf>
    <xf numFmtId="3" fontId="13" fillId="3" borderId="41" xfId="0" applyNumberFormat="1" applyFont="1" applyFill="1" applyBorder="1" applyAlignment="1">
      <alignment horizontal="center"/>
    </xf>
    <xf numFmtId="3" fontId="13" fillId="3" borderId="42" xfId="0" applyNumberFormat="1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3" fillId="0" borderId="19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/>
    </xf>
    <xf numFmtId="0" fontId="34" fillId="0" borderId="19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3" fontId="13" fillId="0" borderId="0" xfId="0" applyNumberFormat="1" applyFont="1" applyAlignment="1">
      <alignment horizontal="center"/>
    </xf>
    <xf numFmtId="0" fontId="33" fillId="0" borderId="13" xfId="0" applyFont="1" applyBorder="1" applyAlignment="1">
      <alignment horizontal="left"/>
    </xf>
    <xf numFmtId="0" fontId="33" fillId="0" borderId="12" xfId="0" applyFont="1" applyBorder="1" applyAlignment="1">
      <alignment horizontal="left"/>
    </xf>
    <xf numFmtId="0" fontId="33" fillId="0" borderId="13" xfId="0" applyFont="1" applyBorder="1" applyAlignment="1">
      <alignment horizontal="left" vertical="center" wrapText="1"/>
    </xf>
    <xf numFmtId="0" fontId="33" fillId="0" borderId="12" xfId="0" applyFont="1" applyBorder="1" applyAlignment="1">
      <alignment horizontal="left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/>
              <a:t>POAI </a:t>
            </a:r>
          </a:p>
          <a:p>
            <a:pPr>
              <a:defRPr/>
            </a:pPr>
            <a:r>
              <a:rPr lang="es-CO"/>
              <a:t>2016</a:t>
            </a:r>
          </a:p>
        </c:rich>
      </c:tx>
      <c:layout/>
    </c:title>
    <c:view3D>
      <c:rotY val="200"/>
      <c:perspective val="0"/>
    </c:view3D>
    <c:plotArea>
      <c:layout/>
      <c:pie3DChart>
        <c:varyColors val="1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</c:spPr>
          <c:explosion val="25"/>
          <c:dPt>
            <c:idx val="1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6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CatName val="1"/>
            <c:showPercent val="1"/>
            <c:showLeaderLines val="1"/>
          </c:dLbls>
          <c:cat>
            <c:strRef>
              <c:f>grafico!$B$9:$B$44</c:f>
              <c:strCache>
                <c:ptCount val="7"/>
                <c:pt idx="0">
                  <c:v>Servicios Personales</c:v>
                </c:pt>
                <c:pt idx="1">
                  <c:v>Gastos Generales</c:v>
                </c:pt>
                <c:pt idx="2">
                  <c:v>PERSONAL</c:v>
                </c:pt>
                <c:pt idx="3">
                  <c:v>IMPREVISTO</c:v>
                </c:pt>
                <c:pt idx="4">
                  <c:v>OTROS(PERS X INVERS)</c:v>
                </c:pt>
                <c:pt idx="5">
                  <c:v>INSUMO DEL PROYECTO</c:v>
                </c:pt>
                <c:pt idx="6">
                  <c:v>Convenios - Contratos</c:v>
                </c:pt>
              </c:strCache>
            </c:strRef>
          </c:cat>
          <c:val>
            <c:numRef>
              <c:f>grafico!$C$9:$C$44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 alignWithMargins="0"/>
    <c:pageMargins b="1" l="0.750000000000005" r="0.75000000000000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15876</xdr:colOff>
      <xdr:row>0</xdr:row>
      <xdr:rowOff>71438</xdr:rowOff>
    </xdr:from>
    <xdr:to>
      <xdr:col>1</xdr:col>
      <xdr:colOff>1946851</xdr:colOff>
      <xdr:row>4</xdr:row>
      <xdr:rowOff>0</xdr:rowOff>
    </xdr:to>
    <xdr:pic>
      <xdr:nvPicPr>
        <xdr:cNvPr id="1028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76" y="71438"/>
          <a:ext cx="2208788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4</xdr:row>
      <xdr:rowOff>0</xdr:rowOff>
    </xdr:to>
    <xdr:pic>
      <xdr:nvPicPr>
        <xdr:cNvPr id="2055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18097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47624</xdr:colOff>
      <xdr:row>0</xdr:row>
      <xdr:rowOff>69166</xdr:rowOff>
    </xdr:from>
    <xdr:to>
      <xdr:col>1</xdr:col>
      <xdr:colOff>1409700</xdr:colOff>
      <xdr:row>4</xdr:row>
      <xdr:rowOff>0</xdr:rowOff>
    </xdr:to>
    <xdr:pic>
      <xdr:nvPicPr>
        <xdr:cNvPr id="2056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69166"/>
          <a:ext cx="1714501" cy="1309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0</xdr:rowOff>
    </xdr:from>
    <xdr:to>
      <xdr:col>1</xdr:col>
      <xdr:colOff>2152650</xdr:colOff>
      <xdr:row>4</xdr:row>
      <xdr:rowOff>0</xdr:rowOff>
    </xdr:to>
    <xdr:pic>
      <xdr:nvPicPr>
        <xdr:cNvPr id="3080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2276475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81091</xdr:rowOff>
    </xdr:from>
    <xdr:to>
      <xdr:col>1</xdr:col>
      <xdr:colOff>2200274</xdr:colOff>
      <xdr:row>4</xdr:row>
      <xdr:rowOff>0</xdr:rowOff>
    </xdr:to>
    <xdr:pic>
      <xdr:nvPicPr>
        <xdr:cNvPr id="4100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81091"/>
          <a:ext cx="2362199" cy="1414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4</xdr:row>
      <xdr:rowOff>0</xdr:rowOff>
    </xdr:to>
    <xdr:pic>
      <xdr:nvPicPr>
        <xdr:cNvPr id="5127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71450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285750</xdr:colOff>
      <xdr:row>0</xdr:row>
      <xdr:rowOff>66676</xdr:rowOff>
    </xdr:from>
    <xdr:to>
      <xdr:col>1</xdr:col>
      <xdr:colOff>2181225</xdr:colOff>
      <xdr:row>4</xdr:row>
      <xdr:rowOff>0</xdr:rowOff>
    </xdr:to>
    <xdr:pic>
      <xdr:nvPicPr>
        <xdr:cNvPr id="5128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66676"/>
          <a:ext cx="2209800" cy="133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274931</xdr:colOff>
      <xdr:row>0</xdr:row>
      <xdr:rowOff>64037</xdr:rowOff>
    </xdr:from>
    <xdr:to>
      <xdr:col>1</xdr:col>
      <xdr:colOff>1793874</xdr:colOff>
      <xdr:row>4</xdr:row>
      <xdr:rowOff>0</xdr:rowOff>
    </xdr:to>
    <xdr:pic>
      <xdr:nvPicPr>
        <xdr:cNvPr id="6148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931" y="64037"/>
          <a:ext cx="2026943" cy="1301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33130</xdr:colOff>
      <xdr:row>0</xdr:row>
      <xdr:rowOff>49378</xdr:rowOff>
    </xdr:from>
    <xdr:to>
      <xdr:col>1</xdr:col>
      <xdr:colOff>1096181</xdr:colOff>
      <xdr:row>4</xdr:row>
      <xdr:rowOff>0</xdr:rowOff>
    </xdr:to>
    <xdr:pic>
      <xdr:nvPicPr>
        <xdr:cNvPr id="7172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30" y="49378"/>
          <a:ext cx="1419203" cy="1093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152400</xdr:rowOff>
    </xdr:from>
    <xdr:to>
      <xdr:col>1</xdr:col>
      <xdr:colOff>1000125</xdr:colOff>
      <xdr:row>4</xdr:row>
      <xdr:rowOff>0</xdr:rowOff>
    </xdr:to>
    <xdr:pic>
      <xdr:nvPicPr>
        <xdr:cNvPr id="8196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52400"/>
          <a:ext cx="15430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5</xdr:row>
      <xdr:rowOff>152400</xdr:rowOff>
    </xdr:from>
    <xdr:to>
      <xdr:col>11</xdr:col>
      <xdr:colOff>123825</xdr:colOff>
      <xdr:row>58</xdr:row>
      <xdr:rowOff>9525</xdr:rowOff>
    </xdr:to>
    <xdr:graphicFrame macro="">
      <xdr:nvGraphicFramePr>
        <xdr:cNvPr id="922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0</xdr:row>
      <xdr:rowOff>47625</xdr:rowOff>
    </xdr:from>
    <xdr:to>
      <xdr:col>1</xdr:col>
      <xdr:colOff>1219200</xdr:colOff>
      <xdr:row>4</xdr:row>
      <xdr:rowOff>0</xdr:rowOff>
    </xdr:to>
    <xdr:pic>
      <xdr:nvPicPr>
        <xdr:cNvPr id="9224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47625"/>
          <a:ext cx="1676400" cy="1277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zoomScale="120" zoomScaleNormal="120" workbookViewId="0">
      <selection activeCell="H18" sqref="H18"/>
    </sheetView>
  </sheetViews>
  <sheetFormatPr baseColWidth="10" defaultRowHeight="12.75"/>
  <cols>
    <col min="1" max="1" width="4.140625" style="4" customWidth="1"/>
    <col min="2" max="2" width="29.7109375" style="4" customWidth="1"/>
    <col min="3" max="3" width="20.28515625" style="4" customWidth="1"/>
    <col min="4" max="4" width="18.85546875" style="4" customWidth="1"/>
    <col min="5" max="5" width="7.5703125" style="4" customWidth="1"/>
    <col min="6" max="6" width="6.85546875" style="4" customWidth="1"/>
    <col min="7" max="7" width="9.42578125" style="4" customWidth="1"/>
    <col min="8" max="8" width="26.140625" style="4" customWidth="1"/>
    <col min="9" max="9" width="9.5703125" style="4" customWidth="1"/>
    <col min="10" max="10" width="14.5703125" style="4" customWidth="1"/>
    <col min="11" max="11" width="7.140625" style="4" customWidth="1"/>
    <col min="12" max="12" width="30.42578125" style="4" customWidth="1"/>
    <col min="13" max="16384" width="11.42578125" style="4"/>
  </cols>
  <sheetData>
    <row r="1" spans="1:14" ht="19.5" customHeight="1">
      <c r="A1" s="312"/>
      <c r="B1" s="312"/>
      <c r="C1" s="313" t="s">
        <v>166</v>
      </c>
      <c r="D1" s="313"/>
      <c r="E1" s="313"/>
      <c r="F1" s="313"/>
      <c r="G1" s="313"/>
      <c r="H1" s="313"/>
      <c r="I1" s="399" t="s">
        <v>181</v>
      </c>
      <c r="J1" s="400"/>
      <c r="K1" s="61"/>
    </row>
    <row r="2" spans="1:14" ht="21" customHeight="1">
      <c r="A2" s="312"/>
      <c r="B2" s="312"/>
      <c r="C2" s="313"/>
      <c r="D2" s="313"/>
      <c r="E2" s="313"/>
      <c r="F2" s="313"/>
      <c r="G2" s="313"/>
      <c r="H2" s="313"/>
      <c r="I2" s="399" t="s">
        <v>182</v>
      </c>
      <c r="J2" s="400"/>
      <c r="K2" s="61"/>
    </row>
    <row r="3" spans="1:14" ht="21.75" customHeight="1">
      <c r="A3" s="312"/>
      <c r="B3" s="312"/>
      <c r="C3" s="313"/>
      <c r="D3" s="313"/>
      <c r="E3" s="313"/>
      <c r="F3" s="313"/>
      <c r="G3" s="313"/>
      <c r="H3" s="313"/>
      <c r="I3" s="399" t="s">
        <v>183</v>
      </c>
      <c r="J3" s="400"/>
      <c r="K3" s="61"/>
    </row>
    <row r="4" spans="1:14" ht="22.5" customHeight="1">
      <c r="A4" s="312"/>
      <c r="B4" s="312"/>
      <c r="C4" s="313"/>
      <c r="D4" s="313"/>
      <c r="E4" s="313"/>
      <c r="F4" s="313"/>
      <c r="G4" s="313"/>
      <c r="H4" s="313"/>
      <c r="I4" s="397" t="s">
        <v>180</v>
      </c>
      <c r="J4" s="398"/>
      <c r="K4" s="62"/>
    </row>
    <row r="5" spans="1:14" ht="13.5" customHeight="1">
      <c r="A5" s="310" t="s">
        <v>168</v>
      </c>
      <c r="B5" s="311"/>
      <c r="C5" s="208"/>
      <c r="D5" s="208"/>
      <c r="E5" s="208"/>
      <c r="F5" s="208"/>
      <c r="G5" s="208"/>
      <c r="H5" s="144" t="s">
        <v>106</v>
      </c>
      <c r="I5" s="144"/>
      <c r="J5" s="198"/>
      <c r="K5" s="63"/>
    </row>
    <row r="6" spans="1:14" s="6" customFormat="1" ht="14.25" customHeight="1">
      <c r="A6" s="308" t="s">
        <v>169</v>
      </c>
      <c r="B6" s="309"/>
      <c r="C6" s="154"/>
      <c r="D6" s="253"/>
      <c r="E6" s="144"/>
      <c r="F6" s="144"/>
      <c r="G6" s="144"/>
      <c r="J6" s="155"/>
    </row>
    <row r="7" spans="1:14" s="6" customFormat="1" ht="15">
      <c r="A7" s="308" t="s">
        <v>170</v>
      </c>
      <c r="B7" s="309"/>
      <c r="C7" s="154">
        <v>0</v>
      </c>
      <c r="D7" s="156"/>
      <c r="E7" s="157"/>
      <c r="F7" s="157"/>
      <c r="G7" s="157"/>
      <c r="H7" s="157"/>
      <c r="I7" s="157"/>
      <c r="J7" s="158"/>
    </row>
    <row r="8" spans="1:14" s="6" customFormat="1" ht="15">
      <c r="A8" s="308" t="s">
        <v>167</v>
      </c>
      <c r="B8" s="309"/>
      <c r="C8" s="154"/>
      <c r="D8" s="156"/>
      <c r="E8" s="157"/>
      <c r="F8" s="157"/>
      <c r="G8" s="157"/>
      <c r="H8" s="157"/>
      <c r="I8" s="157"/>
      <c r="J8" s="158"/>
    </row>
    <row r="9" spans="1:14" s="6" customFormat="1" ht="15">
      <c r="A9" s="308" t="s">
        <v>171</v>
      </c>
      <c r="B9" s="309"/>
      <c r="C9" s="154"/>
      <c r="D9" s="159"/>
      <c r="E9" s="157"/>
      <c r="F9" s="157"/>
      <c r="G9" s="157"/>
      <c r="H9" s="157"/>
      <c r="I9" s="157"/>
      <c r="J9" s="158"/>
    </row>
    <row r="10" spans="1:14" s="5" customFormat="1" ht="13.5">
      <c r="A10" s="314" t="s">
        <v>172</v>
      </c>
      <c r="B10" s="315"/>
      <c r="C10" s="160"/>
      <c r="D10" s="161"/>
      <c r="E10" s="161"/>
      <c r="F10" s="161"/>
      <c r="G10" s="161"/>
      <c r="H10" s="161"/>
      <c r="I10" s="161"/>
      <c r="J10" s="162" t="s">
        <v>8</v>
      </c>
    </row>
    <row r="11" spans="1:14" s="9" customFormat="1" ht="13.5" customHeight="1">
      <c r="A11" s="307" t="s">
        <v>39</v>
      </c>
      <c r="B11" s="316" t="s">
        <v>1</v>
      </c>
      <c r="C11" s="316" t="s">
        <v>138</v>
      </c>
      <c r="D11" s="307" t="s">
        <v>7</v>
      </c>
      <c r="E11" s="307" t="s">
        <v>0</v>
      </c>
      <c r="F11" s="307"/>
      <c r="G11" s="307"/>
      <c r="H11" s="307" t="s">
        <v>40</v>
      </c>
      <c r="I11" s="307" t="s">
        <v>41</v>
      </c>
      <c r="J11" s="307" t="s">
        <v>3</v>
      </c>
    </row>
    <row r="12" spans="1:14" s="9" customFormat="1" ht="25.5" customHeight="1">
      <c r="A12" s="307"/>
      <c r="B12" s="317"/>
      <c r="C12" s="317"/>
      <c r="D12" s="307"/>
      <c r="E12" s="217" t="s">
        <v>2</v>
      </c>
      <c r="F12" s="217" t="s">
        <v>6</v>
      </c>
      <c r="G12" s="217" t="s">
        <v>126</v>
      </c>
      <c r="H12" s="307"/>
      <c r="I12" s="307"/>
      <c r="J12" s="307"/>
    </row>
    <row r="13" spans="1:14" s="9" customFormat="1" ht="15">
      <c r="A13" s="268">
        <v>1</v>
      </c>
      <c r="B13" s="153"/>
      <c r="C13" s="276">
        <f>+PTOXACTIV!C48</f>
        <v>0</v>
      </c>
      <c r="D13" s="283"/>
      <c r="E13" s="271"/>
      <c r="F13" s="271"/>
      <c r="G13" s="189"/>
      <c r="H13" s="283"/>
      <c r="I13" s="273"/>
      <c r="J13" s="283"/>
      <c r="L13" s="305"/>
      <c r="M13" s="305"/>
      <c r="N13" s="305"/>
    </row>
    <row r="14" spans="1:14" s="9" customFormat="1" ht="12.75" customHeight="1">
      <c r="A14" s="268">
        <v>2</v>
      </c>
      <c r="B14" s="153"/>
      <c r="C14" s="276"/>
      <c r="D14" s="283"/>
      <c r="E14" s="271"/>
      <c r="F14" s="271"/>
      <c r="G14" s="189"/>
      <c r="H14" s="283"/>
      <c r="I14" s="274"/>
      <c r="J14" s="283"/>
      <c r="L14" s="306"/>
      <c r="M14" s="306"/>
      <c r="N14" s="306"/>
    </row>
    <row r="15" spans="1:14" s="9" customFormat="1" ht="15">
      <c r="A15" s="268">
        <v>3</v>
      </c>
      <c r="B15" s="153"/>
      <c r="C15" s="276"/>
      <c r="D15" s="283"/>
      <c r="E15" s="271"/>
      <c r="F15" s="271"/>
      <c r="G15" s="189"/>
      <c r="H15" s="283"/>
      <c r="I15" s="186"/>
      <c r="J15" s="283"/>
      <c r="L15" s="304"/>
      <c r="M15" s="304"/>
      <c r="N15" s="304"/>
    </row>
    <row r="16" spans="1:14" s="5" customFormat="1" ht="13.5">
      <c r="A16" s="275">
        <v>4</v>
      </c>
      <c r="B16" s="266"/>
      <c r="C16" s="276">
        <f>+PTOXACTIV!D48</f>
        <v>0</v>
      </c>
      <c r="D16" s="283"/>
      <c r="E16" s="271"/>
      <c r="F16" s="271"/>
      <c r="G16" s="189"/>
      <c r="H16" s="283"/>
      <c r="I16" s="186"/>
      <c r="J16" s="283"/>
      <c r="K16" s="9"/>
      <c r="L16" s="302"/>
      <c r="M16" s="302"/>
      <c r="N16" s="302"/>
    </row>
    <row r="17" spans="1:14" s="5" customFormat="1" ht="12.75" customHeight="1">
      <c r="A17" s="275">
        <v>5</v>
      </c>
      <c r="B17" s="153"/>
      <c r="C17" s="276">
        <f>+PTOXACTIV!E48</f>
        <v>0</v>
      </c>
      <c r="D17" s="283"/>
      <c r="E17" s="271"/>
      <c r="F17" s="271"/>
      <c r="G17" s="189"/>
      <c r="H17" s="283"/>
      <c r="I17" s="186"/>
      <c r="J17" s="283"/>
      <c r="K17" s="9"/>
      <c r="L17" s="36"/>
      <c r="M17" s="36"/>
      <c r="N17" s="36"/>
    </row>
    <row r="18" spans="1:14" s="5" customFormat="1" ht="12.75" customHeight="1">
      <c r="A18" s="275">
        <v>6</v>
      </c>
      <c r="B18" s="153"/>
      <c r="C18" s="276"/>
      <c r="D18" s="283"/>
      <c r="E18" s="271"/>
      <c r="F18" s="271"/>
      <c r="G18" s="189"/>
      <c r="H18" s="283"/>
      <c r="I18" s="186"/>
      <c r="J18" s="283"/>
      <c r="K18" s="9"/>
      <c r="L18" s="36"/>
      <c r="M18" s="36"/>
      <c r="N18" s="36"/>
    </row>
    <row r="19" spans="1:14" s="5" customFormat="1" ht="13.5">
      <c r="A19" s="277">
        <v>7</v>
      </c>
      <c r="B19" s="282"/>
      <c r="C19" s="278">
        <f>+PTOXACTIV!F48</f>
        <v>0</v>
      </c>
      <c r="D19" s="189"/>
      <c r="E19" s="271"/>
      <c r="F19" s="271"/>
      <c r="G19" s="189"/>
      <c r="H19" s="283"/>
      <c r="I19" s="186"/>
      <c r="J19" s="283"/>
      <c r="K19" s="229"/>
      <c r="L19" s="227"/>
      <c r="M19" s="227"/>
      <c r="N19" s="227"/>
    </row>
    <row r="20" spans="1:14" s="5" customFormat="1" ht="13.5">
      <c r="A20" s="216">
        <v>8</v>
      </c>
      <c r="B20" s="282"/>
      <c r="C20" s="276">
        <f>+PTOXACTIV!G48</f>
        <v>0</v>
      </c>
      <c r="D20" s="284"/>
      <c r="E20" s="271"/>
      <c r="F20" s="271"/>
      <c r="G20" s="189"/>
      <c r="H20" s="283"/>
      <c r="I20" s="279"/>
      <c r="J20" s="283"/>
      <c r="K20" s="36"/>
    </row>
    <row r="21" spans="1:14" s="5" customFormat="1" ht="13.5">
      <c r="A21" s="216">
        <v>9</v>
      </c>
      <c r="B21" s="282"/>
      <c r="C21" s="276">
        <f>+PTOXACTIV!H48</f>
        <v>0</v>
      </c>
      <c r="D21" s="285"/>
      <c r="E21" s="271"/>
      <c r="F21" s="271"/>
      <c r="G21" s="189"/>
      <c r="H21" s="283"/>
      <c r="I21" s="279"/>
      <c r="J21" s="283"/>
      <c r="K21" s="36"/>
    </row>
    <row r="22" spans="1:14" s="5" customFormat="1" ht="13.5">
      <c r="A22" s="216">
        <v>10</v>
      </c>
      <c r="B22" s="282"/>
      <c r="C22" s="276">
        <f>+PTOXACTIV!I48</f>
        <v>0</v>
      </c>
      <c r="D22" s="286"/>
      <c r="E22" s="271"/>
      <c r="F22" s="271"/>
      <c r="G22" s="189"/>
      <c r="H22" s="283"/>
      <c r="I22" s="279"/>
      <c r="J22" s="283"/>
    </row>
    <row r="23" spans="1:14" s="5" customFormat="1" ht="13.5">
      <c r="A23" s="216">
        <v>11</v>
      </c>
      <c r="B23" s="282"/>
      <c r="C23" s="276">
        <f>+PTOXACTIV!J48</f>
        <v>0</v>
      </c>
      <c r="D23" s="286"/>
      <c r="E23" s="271"/>
      <c r="F23" s="271"/>
      <c r="G23" s="189"/>
      <c r="H23" s="283"/>
      <c r="I23" s="279"/>
      <c r="J23" s="283"/>
    </row>
    <row r="24" spans="1:14" s="5" customFormat="1" ht="13.5">
      <c r="A24" s="216">
        <v>12</v>
      </c>
      <c r="B24" s="282"/>
      <c r="C24" s="281">
        <f>+PTOXACTIV!K48</f>
        <v>0</v>
      </c>
      <c r="D24" s="272"/>
      <c r="E24" s="271"/>
      <c r="F24" s="271"/>
      <c r="G24" s="189"/>
      <c r="H24" s="283"/>
      <c r="I24" s="279"/>
      <c r="J24" s="283"/>
    </row>
    <row r="25" spans="1:14" s="5" customFormat="1" ht="13.5">
      <c r="A25" s="216">
        <v>13</v>
      </c>
      <c r="B25" s="282"/>
      <c r="C25" s="281">
        <f>+PTOXACTIV!L48</f>
        <v>0</v>
      </c>
      <c r="D25" s="286"/>
      <c r="E25" s="271"/>
      <c r="F25" s="271"/>
      <c r="G25" s="189"/>
      <c r="H25" s="283"/>
      <c r="I25" s="279"/>
      <c r="J25" s="283"/>
    </row>
    <row r="26" spans="1:14" s="5" customFormat="1" ht="13.5">
      <c r="A26" s="216">
        <v>14</v>
      </c>
      <c r="B26" s="282"/>
      <c r="C26" s="281">
        <f>+PTOXACTIV!M48</f>
        <v>0</v>
      </c>
      <c r="D26" s="280"/>
      <c r="E26" s="271"/>
      <c r="F26" s="271"/>
      <c r="G26" s="189"/>
      <c r="H26" s="283"/>
      <c r="I26" s="279"/>
      <c r="J26" s="283"/>
    </row>
    <row r="27" spans="1:14" s="5" customFormat="1" ht="13.5">
      <c r="A27" s="216">
        <v>15</v>
      </c>
      <c r="B27" s="213"/>
      <c r="C27" s="281">
        <f>+PTOXACTIV!N48</f>
        <v>0</v>
      </c>
      <c r="D27" s="283"/>
      <c r="E27" s="271"/>
      <c r="F27" s="271"/>
      <c r="G27" s="189"/>
      <c r="H27" s="283"/>
      <c r="I27" s="279"/>
      <c r="J27" s="283"/>
    </row>
    <row r="28" spans="1:14" s="5" customFormat="1" ht="13.5">
      <c r="A28" s="216">
        <v>16</v>
      </c>
      <c r="B28" s="282"/>
      <c r="C28" s="281">
        <f>+PTOXACTIV!O48</f>
        <v>0</v>
      </c>
      <c r="D28" s="283"/>
      <c r="E28" s="271"/>
      <c r="F28" s="271"/>
      <c r="G28" s="189"/>
      <c r="H28" s="283"/>
      <c r="I28" s="279"/>
      <c r="J28" s="283"/>
    </row>
    <row r="29" spans="1:14" s="5" customFormat="1" ht="13.5">
      <c r="A29" s="216">
        <v>17</v>
      </c>
      <c r="B29" s="213"/>
      <c r="C29" s="281">
        <f>+PTOXACTIV!P48</f>
        <v>0</v>
      </c>
      <c r="D29" s="283"/>
      <c r="E29" s="271"/>
      <c r="F29" s="271"/>
      <c r="G29" s="189"/>
      <c r="H29" s="283"/>
      <c r="I29" s="279"/>
      <c r="J29" s="283"/>
    </row>
    <row r="30" spans="1:14" s="5" customFormat="1" ht="13.5">
      <c r="A30" s="216">
        <v>18</v>
      </c>
      <c r="B30" s="213"/>
      <c r="C30" s="281">
        <f>+PTOXACTIV!Q48</f>
        <v>0</v>
      </c>
      <c r="D30" s="283"/>
      <c r="E30" s="271"/>
      <c r="F30" s="271"/>
      <c r="G30" s="189"/>
      <c r="H30" s="283"/>
      <c r="I30" s="279"/>
      <c r="J30" s="283"/>
    </row>
    <row r="31" spans="1:14" s="5" customFormat="1" ht="13.5">
      <c r="A31" s="216">
        <v>19</v>
      </c>
      <c r="B31" s="213"/>
      <c r="C31" s="218"/>
      <c r="D31" s="203"/>
      <c r="E31" s="205"/>
      <c r="F31" s="205"/>
      <c r="G31" s="203"/>
      <c r="H31" s="202"/>
      <c r="I31" s="219"/>
      <c r="J31" s="204"/>
    </row>
    <row r="32" spans="1:14" s="5" customFormat="1" ht="13.5">
      <c r="B32" s="87"/>
      <c r="C32" s="270">
        <f>SUM(C13:C31)</f>
        <v>0</v>
      </c>
      <c r="I32" s="206"/>
    </row>
    <row r="33" s="5" customFormat="1" ht="11.25"/>
    <row r="34" s="5" customFormat="1" ht="11.25"/>
    <row r="35" s="5" customFormat="1" ht="11.25"/>
    <row r="36" s="5" customFormat="1" ht="11.25"/>
    <row r="37" s="5" customFormat="1" ht="11.25"/>
    <row r="38" s="5" customFormat="1" ht="11.25"/>
    <row r="39" s="5" customFormat="1" ht="11.25"/>
    <row r="40" s="5" customFormat="1" ht="11.25"/>
    <row r="41" s="5" customFormat="1" ht="11.25"/>
    <row r="42" s="5" customFormat="1" ht="11.25"/>
    <row r="43" s="5" customFormat="1" ht="11.25"/>
    <row r="44" s="5" customFormat="1" ht="11.25"/>
    <row r="45" s="5" customFormat="1" ht="11.25"/>
    <row r="46" s="5" customFormat="1" ht="11.25"/>
    <row r="47" s="5" customFormat="1" ht="11.25"/>
    <row r="48" s="5" customFormat="1" ht="11.25"/>
    <row r="49" s="5" customFormat="1" ht="11.25"/>
    <row r="50" s="5" customFormat="1" ht="11.25"/>
    <row r="51" s="5" customFormat="1" ht="11.25"/>
    <row r="52" s="5" customFormat="1" ht="11.25"/>
    <row r="53" s="5" customFormat="1" ht="11.25"/>
    <row r="54" s="5" customFormat="1" ht="11.25"/>
  </sheetData>
  <mergeCells count="24">
    <mergeCell ref="H11:H12"/>
    <mergeCell ref="A9:B9"/>
    <mergeCell ref="A6:B6"/>
    <mergeCell ref="E11:G11"/>
    <mergeCell ref="A10:B10"/>
    <mergeCell ref="A11:A12"/>
    <mergeCell ref="D11:D12"/>
    <mergeCell ref="C11:C12"/>
    <mergeCell ref="A8:B8"/>
    <mergeCell ref="B11:B12"/>
    <mergeCell ref="A7:B7"/>
    <mergeCell ref="A5:B5"/>
    <mergeCell ref="A1:B4"/>
    <mergeCell ref="C1:H4"/>
    <mergeCell ref="I4:J4"/>
    <mergeCell ref="L16:N16"/>
    <mergeCell ref="I1:J1"/>
    <mergeCell ref="I2:J2"/>
    <mergeCell ref="I3:J3"/>
    <mergeCell ref="L15:N15"/>
    <mergeCell ref="L13:N13"/>
    <mergeCell ref="L14:N14"/>
    <mergeCell ref="I11:I12"/>
    <mergeCell ref="J11:J12"/>
  </mergeCells>
  <phoneticPr fontId="0" type="noConversion"/>
  <printOptions horizontalCentered="1"/>
  <pageMargins left="0.59055118110236227" right="0.39370078740157483" top="0.78740157480314965" bottom="0.78740157480314965" header="0" footer="0"/>
  <pageSetup paperSize="222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showGridLines="0" workbookViewId="0">
      <selection activeCell="I1" sqref="I1:J4"/>
    </sheetView>
  </sheetViews>
  <sheetFormatPr baseColWidth="10" defaultRowHeight="12.75"/>
  <cols>
    <col min="1" max="1" width="5.28515625" style="13" customWidth="1"/>
    <col min="2" max="2" width="37.85546875" style="13" customWidth="1"/>
    <col min="3" max="3" width="13.7109375" style="13" customWidth="1"/>
    <col min="4" max="4" width="37.5703125" style="13" customWidth="1"/>
    <col min="5" max="5" width="10" style="13" customWidth="1"/>
    <col min="6" max="6" width="7.140625" style="13" customWidth="1"/>
    <col min="7" max="7" width="7.42578125" style="13" customWidth="1"/>
    <col min="8" max="8" width="9.85546875" style="13" customWidth="1"/>
    <col min="9" max="9" width="13.140625" style="13" customWidth="1"/>
    <col min="10" max="10" width="17.5703125" style="13" customWidth="1"/>
    <col min="11" max="11" width="19.140625" style="13" hidden="1" customWidth="1"/>
    <col min="12" max="12" width="30.42578125" style="13" hidden="1" customWidth="1"/>
    <col min="13" max="16384" width="11.42578125" style="13"/>
  </cols>
  <sheetData>
    <row r="1" spans="1:12" ht="29.25" customHeight="1">
      <c r="A1" s="312"/>
      <c r="B1" s="312"/>
      <c r="C1" s="313" t="str">
        <f>+'POA-01'!C1:H4</f>
        <v>PLAN OPERATIVO ANUAL DE INVERSIONES- V. 0 - 2016</v>
      </c>
      <c r="D1" s="313"/>
      <c r="E1" s="313"/>
      <c r="F1" s="313"/>
      <c r="G1" s="313"/>
      <c r="H1" s="313"/>
      <c r="I1" s="399" t="s">
        <v>181</v>
      </c>
      <c r="J1" s="400"/>
    </row>
    <row r="2" spans="1:12" ht="25.5" customHeight="1">
      <c r="A2" s="312"/>
      <c r="B2" s="312"/>
      <c r="C2" s="313"/>
      <c r="D2" s="313"/>
      <c r="E2" s="313"/>
      <c r="F2" s="313"/>
      <c r="G2" s="313"/>
      <c r="H2" s="313"/>
      <c r="I2" s="399" t="s">
        <v>182</v>
      </c>
      <c r="J2" s="400"/>
    </row>
    <row r="3" spans="1:12" ht="24" customHeight="1">
      <c r="A3" s="312"/>
      <c r="B3" s="312"/>
      <c r="C3" s="313"/>
      <c r="D3" s="313"/>
      <c r="E3" s="313"/>
      <c r="F3" s="313"/>
      <c r="G3" s="313"/>
      <c r="H3" s="313"/>
      <c r="I3" s="399" t="s">
        <v>183</v>
      </c>
      <c r="J3" s="400"/>
    </row>
    <row r="4" spans="1:12" ht="22.5" customHeight="1">
      <c r="A4" s="312"/>
      <c r="B4" s="312"/>
      <c r="C4" s="313"/>
      <c r="D4" s="313"/>
      <c r="E4" s="313"/>
      <c r="F4" s="313"/>
      <c r="G4" s="313"/>
      <c r="H4" s="313"/>
      <c r="I4" s="303" t="s">
        <v>184</v>
      </c>
      <c r="J4" s="303"/>
    </row>
    <row r="5" spans="1:12" ht="15.75" customHeight="1">
      <c r="A5" s="320" t="s">
        <v>168</v>
      </c>
      <c r="B5" s="320"/>
      <c r="C5" s="208"/>
      <c r="D5" s="208"/>
      <c r="E5" s="208"/>
      <c r="F5" s="208"/>
      <c r="G5" s="208"/>
      <c r="H5" s="144" t="s">
        <v>106</v>
      </c>
      <c r="I5" s="144"/>
      <c r="J5" s="198"/>
      <c r="K5" s="65"/>
    </row>
    <row r="6" spans="1:12" ht="16.5">
      <c r="A6" s="328" t="s">
        <v>169</v>
      </c>
      <c r="B6" s="328"/>
      <c r="C6" s="150">
        <f>'POA-01'!C6</f>
        <v>0</v>
      </c>
      <c r="D6" s="66"/>
      <c r="E6" s="66"/>
      <c r="F6" s="66"/>
      <c r="G6" s="66"/>
      <c r="H6" s="66"/>
      <c r="I6" s="66"/>
      <c r="J6" s="55"/>
      <c r="K6" s="211"/>
      <c r="L6" s="199"/>
    </row>
    <row r="7" spans="1:12" ht="16.5">
      <c r="A7" s="328" t="s">
        <v>170</v>
      </c>
      <c r="B7" s="328"/>
      <c r="C7" s="52">
        <f>+'POA-01'!C7</f>
        <v>0</v>
      </c>
      <c r="D7" s="66"/>
      <c r="E7" s="66"/>
      <c r="F7" s="66"/>
      <c r="G7" s="66"/>
      <c r="H7" s="66"/>
      <c r="I7" s="66"/>
      <c r="J7" s="55"/>
      <c r="K7" s="211"/>
      <c r="L7" s="199"/>
    </row>
    <row r="8" spans="1:12" ht="16.5">
      <c r="A8" s="328" t="s">
        <v>167</v>
      </c>
      <c r="B8" s="328"/>
      <c r="C8" s="151">
        <f>+'POA-01'!C9</f>
        <v>0</v>
      </c>
      <c r="D8" s="66"/>
      <c r="E8" s="66"/>
      <c r="F8" s="66"/>
      <c r="G8" s="66"/>
      <c r="H8" s="66"/>
      <c r="I8" s="66"/>
      <c r="J8" s="55"/>
      <c r="K8" s="211"/>
      <c r="L8" s="199"/>
    </row>
    <row r="9" spans="1:12" ht="16.5">
      <c r="A9" s="328" t="s">
        <v>171</v>
      </c>
      <c r="B9" s="328"/>
      <c r="C9" s="50"/>
      <c r="D9" s="50"/>
      <c r="E9" s="50"/>
      <c r="F9" s="50"/>
      <c r="G9" s="50"/>
      <c r="H9" s="50"/>
      <c r="I9" s="50"/>
      <c r="J9" s="50"/>
      <c r="K9" s="211"/>
      <c r="L9" s="199"/>
    </row>
    <row r="10" spans="1:12" ht="17.25" thickBot="1">
      <c r="A10" s="331" t="s">
        <v>173</v>
      </c>
      <c r="B10" s="331"/>
      <c r="C10" s="67"/>
      <c r="D10" s="67"/>
      <c r="E10" s="67"/>
      <c r="F10" s="67"/>
      <c r="G10" s="67"/>
      <c r="H10" s="67"/>
      <c r="I10" s="67"/>
      <c r="J10" s="68" t="s">
        <v>15</v>
      </c>
      <c r="K10" s="211"/>
    </row>
    <row r="11" spans="1:12">
      <c r="A11" s="329" t="s">
        <v>39</v>
      </c>
      <c r="B11" s="326" t="s">
        <v>9</v>
      </c>
      <c r="C11" s="326" t="s">
        <v>10</v>
      </c>
      <c r="D11" s="326" t="s">
        <v>11</v>
      </c>
      <c r="E11" s="326" t="s">
        <v>0</v>
      </c>
      <c r="F11" s="326"/>
      <c r="G11" s="326"/>
      <c r="H11" s="326"/>
      <c r="I11" s="322" t="s">
        <v>19</v>
      </c>
      <c r="J11" s="324" t="s">
        <v>13</v>
      </c>
      <c r="K11" s="211"/>
    </row>
    <row r="12" spans="1:12" ht="36">
      <c r="A12" s="330"/>
      <c r="B12" s="327"/>
      <c r="C12" s="327"/>
      <c r="D12" s="327"/>
      <c r="E12" s="152" t="s">
        <v>2</v>
      </c>
      <c r="F12" s="152" t="s">
        <v>4</v>
      </c>
      <c r="G12" s="152" t="s">
        <v>5</v>
      </c>
      <c r="H12" s="152" t="s">
        <v>18</v>
      </c>
      <c r="I12" s="323"/>
      <c r="J12" s="325"/>
    </row>
    <row r="13" spans="1:12">
      <c r="A13" s="321" t="s">
        <v>16</v>
      </c>
      <c r="B13" s="321"/>
      <c r="C13" s="321"/>
      <c r="D13" s="321"/>
      <c r="E13" s="321"/>
      <c r="F13" s="321"/>
      <c r="G13" s="321"/>
      <c r="H13" s="321"/>
      <c r="I13" s="321"/>
      <c r="J13" s="321"/>
    </row>
    <row r="14" spans="1:12">
      <c r="A14" s="287">
        <v>1</v>
      </c>
      <c r="B14" s="269"/>
      <c r="C14" s="269"/>
      <c r="D14" s="269"/>
      <c r="E14" s="269"/>
      <c r="F14" s="269"/>
      <c r="G14" s="269"/>
      <c r="H14" s="269"/>
      <c r="I14" s="269"/>
      <c r="J14" s="269"/>
    </row>
    <row r="15" spans="1:12">
      <c r="A15" s="287">
        <v>2</v>
      </c>
      <c r="B15" s="269"/>
      <c r="C15" s="269"/>
      <c r="D15" s="269"/>
      <c r="E15" s="269"/>
      <c r="F15" s="269"/>
      <c r="G15" s="269"/>
      <c r="H15" s="269"/>
      <c r="I15" s="269"/>
      <c r="J15" s="269"/>
    </row>
    <row r="16" spans="1:12">
      <c r="A16" s="287">
        <v>3</v>
      </c>
      <c r="B16" s="269"/>
      <c r="C16" s="269"/>
      <c r="D16" s="269"/>
      <c r="E16" s="269"/>
      <c r="F16" s="269"/>
      <c r="G16" s="269"/>
      <c r="H16" s="269"/>
      <c r="I16" s="269"/>
      <c r="J16" s="269"/>
    </row>
    <row r="17" spans="1:12">
      <c r="A17" s="189">
        <v>4</v>
      </c>
      <c r="B17" s="2"/>
      <c r="C17" s="2"/>
      <c r="D17" s="2"/>
      <c r="E17" s="2"/>
      <c r="F17" s="43"/>
      <c r="G17" s="44"/>
      <c r="H17" s="1"/>
      <c r="I17" s="45"/>
      <c r="J17" s="69">
        <f t="shared" ref="J17" si="0">+G17*I17</f>
        <v>0</v>
      </c>
    </row>
    <row r="18" spans="1:12">
      <c r="A18" s="294"/>
      <c r="B18" s="295"/>
      <c r="C18" s="295"/>
      <c r="D18" s="295"/>
      <c r="E18" s="295"/>
      <c r="F18" s="296"/>
      <c r="G18" s="297"/>
      <c r="H18" s="298"/>
      <c r="I18" s="3" t="s">
        <v>107</v>
      </c>
      <c r="J18" s="70">
        <f>SUM(J14:J17)</f>
        <v>0</v>
      </c>
    </row>
    <row r="19" spans="1:12" ht="12.75" customHeight="1">
      <c r="A19" s="318" t="s">
        <v>17</v>
      </c>
      <c r="B19" s="318"/>
      <c r="C19" s="318"/>
      <c r="D19" s="318"/>
      <c r="E19" s="318"/>
      <c r="F19" s="318"/>
      <c r="G19" s="318"/>
      <c r="H19" s="318"/>
      <c r="I19" s="318"/>
      <c r="J19" s="319"/>
    </row>
    <row r="20" spans="1:12" ht="13.5">
      <c r="A20" s="53">
        <v>1</v>
      </c>
      <c r="B20" s="244"/>
      <c r="C20" s="246"/>
      <c r="D20" s="246"/>
      <c r="E20" s="53"/>
      <c r="F20" s="53"/>
      <c r="G20" s="239"/>
      <c r="H20" s="53"/>
      <c r="I20" s="241"/>
      <c r="J20" s="243">
        <f>+G20*I20</f>
        <v>0</v>
      </c>
      <c r="K20" s="13">
        <f>46423915/12*6</f>
        <v>23211957.5</v>
      </c>
      <c r="L20" s="199">
        <f>+K20+K29</f>
        <v>14664249</v>
      </c>
    </row>
    <row r="21" spans="1:12" ht="13.5">
      <c r="A21" s="53">
        <v>2</v>
      </c>
      <c r="B21" s="245"/>
      <c r="C21" s="246"/>
      <c r="D21" s="247"/>
      <c r="E21" s="215"/>
      <c r="F21" s="215"/>
      <c r="G21" s="239"/>
      <c r="H21" s="215"/>
      <c r="I21" s="241"/>
      <c r="J21" s="243">
        <f>+G21*I21</f>
        <v>0</v>
      </c>
      <c r="K21" s="13">
        <f>21957753/12*6</f>
        <v>10978876.5</v>
      </c>
      <c r="L21" s="199">
        <f>+K21+K29</f>
        <v>2431168</v>
      </c>
    </row>
    <row r="22" spans="1:12" ht="13.5">
      <c r="A22" s="53">
        <v>3</v>
      </c>
      <c r="B22" s="249"/>
      <c r="C22" s="183"/>
      <c r="D22" s="250"/>
      <c r="E22" s="215"/>
      <c r="F22" s="184"/>
      <c r="G22" s="239"/>
      <c r="H22" s="239"/>
      <c r="I22" s="242"/>
      <c r="J22" s="243">
        <f t="shared" ref="J22:J23" si="1">+G22*I22</f>
        <v>0</v>
      </c>
      <c r="L22" s="199"/>
    </row>
    <row r="23" spans="1:12" ht="13.5">
      <c r="A23" s="53">
        <v>4</v>
      </c>
      <c r="B23" s="248"/>
      <c r="C23" s="77"/>
      <c r="D23" s="251"/>
      <c r="E23" s="53"/>
      <c r="F23" s="240"/>
      <c r="G23" s="239"/>
      <c r="H23" s="53"/>
      <c r="I23" s="242"/>
      <c r="J23" s="243">
        <f t="shared" si="1"/>
        <v>0</v>
      </c>
      <c r="L23" s="199"/>
    </row>
    <row r="24" spans="1:12">
      <c r="A24" s="51"/>
      <c r="B24" s="51"/>
      <c r="C24" s="51"/>
      <c r="D24" s="51"/>
      <c r="E24" s="51"/>
      <c r="F24" s="51"/>
      <c r="G24" s="51"/>
      <c r="H24" s="200" t="s">
        <v>25</v>
      </c>
      <c r="I24" s="252"/>
      <c r="J24" s="254">
        <f>SUM(J20:J23)</f>
        <v>0</v>
      </c>
      <c r="K24" s="225">
        <f>SUM(K20:K23)</f>
        <v>34190834</v>
      </c>
      <c r="L24" s="13">
        <f>SUM(L20:L23)</f>
        <v>17095417</v>
      </c>
    </row>
    <row r="25" spans="1:12">
      <c r="B25" s="199"/>
      <c r="C25" s="201"/>
    </row>
    <row r="26" spans="1:12">
      <c r="B26" s="199"/>
      <c r="C26" s="201"/>
      <c r="I26" s="236"/>
    </row>
    <row r="27" spans="1:12">
      <c r="B27" s="199"/>
      <c r="C27" s="201"/>
    </row>
    <row r="28" spans="1:12">
      <c r="B28" s="199"/>
      <c r="C28" s="201"/>
      <c r="J28" s="237"/>
      <c r="K28" s="221">
        <f>+J24-K24</f>
        <v>-34190834</v>
      </c>
    </row>
    <row r="29" spans="1:12">
      <c r="K29" s="13">
        <f>+K28/4</f>
        <v>-8547708.5</v>
      </c>
    </row>
  </sheetData>
  <mergeCells count="21">
    <mergeCell ref="A5:B5"/>
    <mergeCell ref="A13:J13"/>
    <mergeCell ref="I11:I12"/>
    <mergeCell ref="J11:J12"/>
    <mergeCell ref="D11:D12"/>
    <mergeCell ref="A7:B7"/>
    <mergeCell ref="A11:A12"/>
    <mergeCell ref="B11:B12"/>
    <mergeCell ref="C11:C12"/>
    <mergeCell ref="A6:B6"/>
    <mergeCell ref="A8:B8"/>
    <mergeCell ref="E11:H11"/>
    <mergeCell ref="A9:B9"/>
    <mergeCell ref="A10:B10"/>
    <mergeCell ref="A19:J19"/>
    <mergeCell ref="I1:J1"/>
    <mergeCell ref="I2:J2"/>
    <mergeCell ref="I3:J3"/>
    <mergeCell ref="I4:J4"/>
    <mergeCell ref="A1:B4"/>
    <mergeCell ref="C1:H4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22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5"/>
  <sheetViews>
    <sheetView showGridLines="0" workbookViewId="0">
      <selection activeCell="I1" sqref="I1:J4"/>
    </sheetView>
  </sheetViews>
  <sheetFormatPr baseColWidth="10" defaultRowHeight="12.75"/>
  <cols>
    <col min="1" max="1" width="6" style="4" customWidth="1"/>
    <col min="2" max="2" width="37.28515625" style="4" customWidth="1"/>
    <col min="3" max="3" width="19.28515625" style="4" customWidth="1"/>
    <col min="4" max="4" width="14" style="4" customWidth="1"/>
    <col min="5" max="5" width="10.5703125" style="4" customWidth="1"/>
    <col min="6" max="9" width="12.7109375" style="4" customWidth="1"/>
    <col min="10" max="10" width="16.28515625" style="4" customWidth="1"/>
    <col min="11" max="16384" width="11.42578125" style="4"/>
  </cols>
  <sheetData>
    <row r="1" spans="1:12" ht="26.25" customHeight="1">
      <c r="A1" s="312"/>
      <c r="B1" s="312"/>
      <c r="C1" s="313" t="str">
        <f>+'POA-01'!C1:H4</f>
        <v>PLAN OPERATIVO ANUAL DE INVERSIONES- V. 0 - 2016</v>
      </c>
      <c r="D1" s="313"/>
      <c r="E1" s="313"/>
      <c r="F1" s="313"/>
      <c r="G1" s="313"/>
      <c r="H1" s="313"/>
      <c r="I1" s="399" t="s">
        <v>181</v>
      </c>
      <c r="J1" s="400"/>
      <c r="K1" s="71"/>
    </row>
    <row r="2" spans="1:12" ht="24.75" customHeight="1">
      <c r="A2" s="312"/>
      <c r="B2" s="312"/>
      <c r="C2" s="313"/>
      <c r="D2" s="313"/>
      <c r="E2" s="313"/>
      <c r="F2" s="313"/>
      <c r="G2" s="313"/>
      <c r="H2" s="313"/>
      <c r="I2" s="399" t="s">
        <v>182</v>
      </c>
      <c r="J2" s="400"/>
      <c r="K2" s="71"/>
    </row>
    <row r="3" spans="1:12" ht="22.5" customHeight="1">
      <c r="A3" s="312"/>
      <c r="B3" s="312"/>
      <c r="C3" s="313"/>
      <c r="D3" s="313"/>
      <c r="E3" s="313"/>
      <c r="F3" s="313"/>
      <c r="G3" s="313"/>
      <c r="H3" s="313"/>
      <c r="I3" s="399" t="s">
        <v>183</v>
      </c>
      <c r="J3" s="400"/>
      <c r="K3" s="71"/>
    </row>
    <row r="4" spans="1:12" ht="21" customHeight="1">
      <c r="A4" s="312"/>
      <c r="B4" s="312"/>
      <c r="C4" s="313"/>
      <c r="D4" s="313"/>
      <c r="E4" s="313"/>
      <c r="F4" s="313"/>
      <c r="G4" s="313"/>
      <c r="H4" s="313"/>
      <c r="I4" s="303" t="s">
        <v>185</v>
      </c>
      <c r="J4" s="303"/>
      <c r="K4" s="71"/>
    </row>
    <row r="5" spans="1:12" s="6" customFormat="1" ht="15" customHeight="1">
      <c r="A5" s="320" t="s">
        <v>175</v>
      </c>
      <c r="B5" s="320"/>
      <c r="C5" s="208"/>
      <c r="D5" s="208"/>
      <c r="E5" s="208"/>
      <c r="F5" s="208"/>
      <c r="G5" s="208"/>
      <c r="H5" s="144" t="s">
        <v>106</v>
      </c>
      <c r="I5" s="144"/>
      <c r="J5" s="198"/>
      <c r="K5" s="7"/>
    </row>
    <row r="6" spans="1:12" s="6" customFormat="1" ht="15" customHeight="1">
      <c r="A6" s="343" t="s">
        <v>169</v>
      </c>
      <c r="B6" s="343"/>
      <c r="C6" s="66"/>
      <c r="D6" s="66"/>
      <c r="E6" s="66"/>
      <c r="F6" s="66"/>
      <c r="G6" s="66"/>
      <c r="H6" s="66"/>
      <c r="I6" s="64"/>
      <c r="J6" s="64"/>
      <c r="K6" s="7"/>
    </row>
    <row r="7" spans="1:12" s="6" customFormat="1" ht="16.5">
      <c r="A7" s="328" t="s">
        <v>170</v>
      </c>
      <c r="B7" s="328"/>
      <c r="C7" s="58">
        <f>+'POA-01'!C6</f>
        <v>0</v>
      </c>
      <c r="D7" s="58"/>
      <c r="E7" s="66"/>
      <c r="F7" s="66"/>
      <c r="G7" s="66"/>
      <c r="H7" s="66"/>
      <c r="I7" s="66"/>
      <c r="J7" s="66"/>
      <c r="K7" s="7"/>
    </row>
    <row r="8" spans="1:12" s="6" customFormat="1" ht="16.5">
      <c r="A8" s="328" t="s">
        <v>167</v>
      </c>
      <c r="B8" s="328"/>
      <c r="C8" s="59">
        <f>+'POA-01'!C7</f>
        <v>0</v>
      </c>
      <c r="D8" s="59"/>
      <c r="E8" s="66"/>
      <c r="F8" s="66"/>
      <c r="G8" s="66"/>
      <c r="H8" s="66"/>
      <c r="I8" s="66"/>
      <c r="J8" s="66"/>
      <c r="K8" s="7"/>
    </row>
    <row r="9" spans="1:12" s="6" customFormat="1" ht="16.5">
      <c r="A9" s="328" t="s">
        <v>171</v>
      </c>
      <c r="B9" s="328"/>
      <c r="C9" s="60">
        <f>+'POA-01'!C9</f>
        <v>0</v>
      </c>
      <c r="D9" s="60"/>
      <c r="E9" s="66"/>
      <c r="F9" s="66"/>
      <c r="G9" s="66"/>
      <c r="H9" s="66"/>
      <c r="I9" s="66"/>
      <c r="J9" s="66"/>
      <c r="K9" s="7"/>
    </row>
    <row r="10" spans="1:12" s="8" customFormat="1" ht="17.25" thickBot="1">
      <c r="A10" s="331" t="s">
        <v>174</v>
      </c>
      <c r="B10" s="331"/>
      <c r="C10" s="67"/>
      <c r="D10" s="67"/>
      <c r="E10" s="67"/>
      <c r="F10" s="67"/>
      <c r="G10" s="67"/>
      <c r="H10" s="67"/>
      <c r="I10" s="67"/>
      <c r="J10" s="68" t="s">
        <v>27</v>
      </c>
    </row>
    <row r="11" spans="1:12" s="9" customFormat="1" ht="14.25" customHeight="1">
      <c r="A11" s="341" t="s">
        <v>39</v>
      </c>
      <c r="B11" s="336" t="s">
        <v>22</v>
      </c>
      <c r="C11" s="336" t="s">
        <v>23</v>
      </c>
      <c r="D11" s="334" t="s">
        <v>143</v>
      </c>
      <c r="E11" s="334" t="s">
        <v>24</v>
      </c>
      <c r="F11" s="340" t="s">
        <v>20</v>
      </c>
      <c r="G11" s="340"/>
      <c r="H11" s="336" t="s">
        <v>21</v>
      </c>
      <c r="I11" s="336"/>
      <c r="J11" s="332" t="s">
        <v>30</v>
      </c>
    </row>
    <row r="12" spans="1:12" s="9" customFormat="1" ht="14.25" thickBot="1">
      <c r="A12" s="342"/>
      <c r="B12" s="337"/>
      <c r="C12" s="337"/>
      <c r="D12" s="335"/>
      <c r="E12" s="335"/>
      <c r="F12" s="72" t="s">
        <v>12</v>
      </c>
      <c r="G12" s="72" t="s">
        <v>25</v>
      </c>
      <c r="H12" s="72" t="s">
        <v>26</v>
      </c>
      <c r="I12" s="72" t="s">
        <v>25</v>
      </c>
      <c r="J12" s="333"/>
    </row>
    <row r="13" spans="1:12" s="5" customFormat="1" ht="13.5">
      <c r="A13" s="73">
        <v>1</v>
      </c>
      <c r="B13" s="74"/>
      <c r="C13" s="74"/>
      <c r="D13" s="74"/>
      <c r="E13" s="73"/>
      <c r="F13" s="75"/>
      <c r="G13" s="75"/>
      <c r="H13" s="84">
        <v>0</v>
      </c>
      <c r="I13" s="84">
        <f t="shared" ref="I13:I22" si="0">+G13*H13</f>
        <v>0</v>
      </c>
      <c r="J13" s="75"/>
      <c r="L13" s="15"/>
    </row>
    <row r="14" spans="1:12" s="5" customFormat="1" ht="13.5">
      <c r="A14" s="76">
        <v>2</v>
      </c>
      <c r="B14" s="77"/>
      <c r="C14" s="77"/>
      <c r="D14" s="74"/>
      <c r="E14" s="73"/>
      <c r="F14" s="78"/>
      <c r="G14" s="78"/>
      <c r="H14" s="85">
        <v>0</v>
      </c>
      <c r="I14" s="85">
        <f t="shared" si="0"/>
        <v>0</v>
      </c>
      <c r="J14" s="75"/>
      <c r="L14" s="15"/>
    </row>
    <row r="15" spans="1:12" s="5" customFormat="1" ht="13.5">
      <c r="A15" s="76">
        <v>3</v>
      </c>
      <c r="B15" s="77"/>
      <c r="C15" s="77"/>
      <c r="D15" s="74"/>
      <c r="E15" s="73"/>
      <c r="F15" s="78"/>
      <c r="G15" s="78"/>
      <c r="H15" s="85">
        <v>0</v>
      </c>
      <c r="I15" s="85">
        <f t="shared" si="0"/>
        <v>0</v>
      </c>
      <c r="J15" s="75"/>
    </row>
    <row r="16" spans="1:12" s="5" customFormat="1" ht="13.5">
      <c r="A16" s="76">
        <v>4</v>
      </c>
      <c r="B16" s="77"/>
      <c r="C16" s="77"/>
      <c r="D16" s="74"/>
      <c r="E16" s="73"/>
      <c r="F16" s="78"/>
      <c r="G16" s="78"/>
      <c r="H16" s="85">
        <v>0</v>
      </c>
      <c r="I16" s="85">
        <f t="shared" si="0"/>
        <v>0</v>
      </c>
      <c r="J16" s="75"/>
      <c r="L16" s="15"/>
    </row>
    <row r="17" spans="1:12" s="5" customFormat="1" ht="13.5">
      <c r="A17" s="76">
        <v>5</v>
      </c>
      <c r="B17" s="77"/>
      <c r="C17" s="77"/>
      <c r="D17" s="74"/>
      <c r="E17" s="73"/>
      <c r="F17" s="78"/>
      <c r="G17" s="78"/>
      <c r="H17" s="85">
        <v>0</v>
      </c>
      <c r="I17" s="85">
        <f t="shared" si="0"/>
        <v>0</v>
      </c>
      <c r="J17" s="75"/>
      <c r="L17" s="15"/>
    </row>
    <row r="18" spans="1:12" s="5" customFormat="1" ht="13.5">
      <c r="A18" s="76">
        <v>6</v>
      </c>
      <c r="B18" s="77"/>
      <c r="C18" s="77"/>
      <c r="D18" s="74"/>
      <c r="E18" s="73"/>
      <c r="F18" s="78"/>
      <c r="G18" s="78"/>
      <c r="H18" s="85">
        <v>0</v>
      </c>
      <c r="I18" s="85">
        <f t="shared" si="0"/>
        <v>0</v>
      </c>
      <c r="J18" s="75"/>
      <c r="L18" s="15"/>
    </row>
    <row r="19" spans="1:12" s="5" customFormat="1" ht="13.5">
      <c r="A19" s="76">
        <v>7</v>
      </c>
      <c r="B19" s="77"/>
      <c r="C19" s="77"/>
      <c r="D19" s="74"/>
      <c r="E19" s="73"/>
      <c r="F19" s="78"/>
      <c r="G19" s="78"/>
      <c r="H19" s="85">
        <v>0</v>
      </c>
      <c r="I19" s="85">
        <f t="shared" si="0"/>
        <v>0</v>
      </c>
      <c r="J19" s="75"/>
    </row>
    <row r="20" spans="1:12" s="5" customFormat="1" ht="13.5">
      <c r="A20" s="76">
        <v>8</v>
      </c>
      <c r="B20" s="77"/>
      <c r="C20" s="77"/>
      <c r="D20" s="74"/>
      <c r="E20" s="73"/>
      <c r="F20" s="79"/>
      <c r="G20" s="78"/>
      <c r="H20" s="85">
        <v>0</v>
      </c>
      <c r="I20" s="85">
        <f t="shared" si="0"/>
        <v>0</v>
      </c>
      <c r="J20" s="75"/>
      <c r="L20" s="15"/>
    </row>
    <row r="21" spans="1:12" s="5" customFormat="1" ht="13.5">
      <c r="A21" s="76">
        <v>9</v>
      </c>
      <c r="B21" s="77"/>
      <c r="C21" s="77"/>
      <c r="D21" s="74"/>
      <c r="E21" s="73"/>
      <c r="F21" s="79"/>
      <c r="G21" s="78"/>
      <c r="H21" s="85">
        <v>0</v>
      </c>
      <c r="I21" s="85">
        <f t="shared" si="0"/>
        <v>0</v>
      </c>
      <c r="J21" s="75"/>
      <c r="L21" s="15"/>
    </row>
    <row r="22" spans="1:12" s="5" customFormat="1" ht="13.5">
      <c r="A22" s="76">
        <v>10</v>
      </c>
      <c r="B22" s="77"/>
      <c r="C22" s="77"/>
      <c r="D22" s="77"/>
      <c r="E22" s="80"/>
      <c r="F22" s="79"/>
      <c r="G22" s="79"/>
      <c r="H22" s="85">
        <v>0</v>
      </c>
      <c r="I22" s="85">
        <f t="shared" si="0"/>
        <v>0</v>
      </c>
      <c r="J22" s="79"/>
    </row>
    <row r="23" spans="1:12" s="5" customFormat="1" ht="13.5">
      <c r="A23" s="338" t="s">
        <v>14</v>
      </c>
      <c r="B23" s="339"/>
      <c r="C23" s="82"/>
      <c r="D23" s="82"/>
      <c r="E23" s="81"/>
      <c r="F23" s="83"/>
      <c r="G23" s="83"/>
      <c r="H23" s="86">
        <v>0</v>
      </c>
      <c r="I23" s="86">
        <f>SUM(I13:I22)</f>
        <v>0</v>
      </c>
      <c r="J23" s="83"/>
      <c r="L23" s="15"/>
    </row>
    <row r="25" spans="1:12">
      <c r="I25" s="49"/>
    </row>
  </sheetData>
  <mergeCells count="21">
    <mergeCell ref="I3:J3"/>
    <mergeCell ref="I4:J4"/>
    <mergeCell ref="A1:B4"/>
    <mergeCell ref="C1:H4"/>
    <mergeCell ref="I1:J1"/>
    <mergeCell ref="I2:J2"/>
    <mergeCell ref="A5:B5"/>
    <mergeCell ref="A9:B9"/>
    <mergeCell ref="A8:B8"/>
    <mergeCell ref="A11:A12"/>
    <mergeCell ref="C11:C12"/>
    <mergeCell ref="A6:B6"/>
    <mergeCell ref="A10:B10"/>
    <mergeCell ref="J11:J12"/>
    <mergeCell ref="E11:E12"/>
    <mergeCell ref="B11:B12"/>
    <mergeCell ref="A23:B23"/>
    <mergeCell ref="A7:B7"/>
    <mergeCell ref="F11:G11"/>
    <mergeCell ref="H11:I11"/>
    <mergeCell ref="D11:D12"/>
  </mergeCells>
  <phoneticPr fontId="0" type="noConversion"/>
  <printOptions horizontalCentered="1" verticalCentered="1"/>
  <pageMargins left="0.78740157480314965" right="0.98425196850393704" top="0.98425196850393704" bottom="0.98425196850393704" header="0" footer="0"/>
  <pageSetup paperSize="222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7"/>
  <sheetViews>
    <sheetView showGridLines="0" workbookViewId="0">
      <selection activeCell="I1" sqref="I1:J4"/>
    </sheetView>
  </sheetViews>
  <sheetFormatPr baseColWidth="10" defaultRowHeight="12.75"/>
  <cols>
    <col min="1" max="1" width="5.140625" style="4" customWidth="1"/>
    <col min="2" max="2" width="37.5703125" style="4" customWidth="1"/>
    <col min="3" max="3" width="20.140625" style="4" customWidth="1"/>
    <col min="4" max="4" width="12.5703125" style="4" customWidth="1"/>
    <col min="5" max="5" width="8.28515625" style="4" customWidth="1"/>
    <col min="6" max="6" width="10.28515625" style="4" customWidth="1"/>
    <col min="7" max="7" width="14.140625" style="4" customWidth="1"/>
    <col min="8" max="8" width="15" style="4" customWidth="1"/>
    <col min="9" max="9" width="15.7109375" style="4" customWidth="1"/>
    <col min="10" max="10" width="6.7109375" style="4" customWidth="1"/>
    <col min="11" max="16384" width="11.42578125" style="4"/>
  </cols>
  <sheetData>
    <row r="1" spans="1:11" ht="24" customHeight="1">
      <c r="A1" s="312"/>
      <c r="B1" s="312"/>
      <c r="C1" s="313" t="str">
        <f>+'POA-01'!C1:H4</f>
        <v>PLAN OPERATIVO ANUAL DE INVERSIONES- V. 0 - 2016</v>
      </c>
      <c r="D1" s="313"/>
      <c r="E1" s="313"/>
      <c r="F1" s="313"/>
      <c r="G1" s="313"/>
      <c r="H1" s="313"/>
      <c r="I1" s="399" t="s">
        <v>181</v>
      </c>
      <c r="J1" s="400"/>
    </row>
    <row r="2" spans="1:11" ht="21.75" customHeight="1">
      <c r="A2" s="312"/>
      <c r="B2" s="312"/>
      <c r="C2" s="313"/>
      <c r="D2" s="313"/>
      <c r="E2" s="313"/>
      <c r="F2" s="313"/>
      <c r="G2" s="313"/>
      <c r="H2" s="313"/>
      <c r="I2" s="399" t="s">
        <v>182</v>
      </c>
      <c r="J2" s="400"/>
    </row>
    <row r="3" spans="1:11" ht="21" customHeight="1">
      <c r="A3" s="312"/>
      <c r="B3" s="312"/>
      <c r="C3" s="313"/>
      <c r="D3" s="313"/>
      <c r="E3" s="313"/>
      <c r="F3" s="313"/>
      <c r="G3" s="313"/>
      <c r="H3" s="313"/>
      <c r="I3" s="399" t="s">
        <v>183</v>
      </c>
      <c r="J3" s="400"/>
    </row>
    <row r="4" spans="1:11" ht="22.5" customHeight="1">
      <c r="A4" s="312"/>
      <c r="B4" s="312"/>
      <c r="C4" s="313"/>
      <c r="D4" s="313"/>
      <c r="E4" s="313"/>
      <c r="F4" s="313"/>
      <c r="G4" s="313"/>
      <c r="H4" s="313"/>
      <c r="I4" s="303" t="s">
        <v>186</v>
      </c>
      <c r="J4" s="303"/>
    </row>
    <row r="5" spans="1:11" s="6" customFormat="1" ht="15" customHeight="1">
      <c r="A5" s="320" t="s">
        <v>175</v>
      </c>
      <c r="B5" s="320"/>
      <c r="C5" s="208"/>
      <c r="D5" s="208"/>
      <c r="E5" s="208"/>
      <c r="F5" s="208"/>
      <c r="G5" s="208"/>
      <c r="H5" s="144" t="s">
        <v>106</v>
      </c>
      <c r="I5" s="144"/>
      <c r="J5" s="198"/>
      <c r="K5" s="7"/>
    </row>
    <row r="6" spans="1:11" s="6" customFormat="1" ht="16.5">
      <c r="A6" s="328" t="s">
        <v>169</v>
      </c>
      <c r="B6" s="328"/>
      <c r="C6" s="58">
        <f>+'POA-01'!C6</f>
        <v>0</v>
      </c>
      <c r="D6" s="58"/>
      <c r="E6" s="66"/>
      <c r="F6" s="66"/>
      <c r="G6" s="66"/>
      <c r="H6" s="66"/>
      <c r="I6" s="66"/>
      <c r="J6" s="66"/>
      <c r="K6" s="7"/>
    </row>
    <row r="7" spans="1:11" s="6" customFormat="1" ht="16.5">
      <c r="A7" s="328" t="s">
        <v>170</v>
      </c>
      <c r="B7" s="328"/>
      <c r="C7" s="57">
        <f>+'POA-01'!C7</f>
        <v>0</v>
      </c>
      <c r="D7" s="57"/>
      <c r="E7" s="66"/>
      <c r="F7" s="66"/>
      <c r="G7" s="66"/>
      <c r="H7" s="66"/>
      <c r="I7" s="66"/>
      <c r="J7" s="66"/>
      <c r="K7" s="7"/>
    </row>
    <row r="8" spans="1:11" s="6" customFormat="1" ht="16.5">
      <c r="A8" s="328" t="s">
        <v>167</v>
      </c>
      <c r="B8" s="328"/>
      <c r="C8" s="59">
        <f>+'POA-01'!C9</f>
        <v>0</v>
      </c>
      <c r="D8" s="59"/>
      <c r="E8" s="66"/>
      <c r="F8" s="66"/>
      <c r="G8" s="66"/>
      <c r="H8" s="66"/>
      <c r="I8" s="66"/>
      <c r="J8" s="66"/>
      <c r="K8" s="7"/>
    </row>
    <row r="9" spans="1:11" s="5" customFormat="1" ht="16.5">
      <c r="A9" s="288" t="s">
        <v>171</v>
      </c>
      <c r="B9" s="288"/>
      <c r="C9" s="87"/>
      <c r="D9" s="87"/>
      <c r="E9" s="87"/>
      <c r="F9" s="87"/>
      <c r="G9" s="87"/>
      <c r="H9" s="87"/>
      <c r="I9" s="87"/>
      <c r="J9" s="87"/>
    </row>
    <row r="10" spans="1:11" s="8" customFormat="1" ht="17.25" thickBot="1">
      <c r="A10" s="331" t="s">
        <v>176</v>
      </c>
      <c r="B10" s="331"/>
      <c r="C10" s="67"/>
      <c r="D10" s="67"/>
      <c r="E10" s="67"/>
      <c r="F10" s="67"/>
      <c r="G10" s="67"/>
      <c r="H10" s="67"/>
      <c r="I10" s="68" t="s">
        <v>29</v>
      </c>
      <c r="J10" s="67"/>
    </row>
    <row r="11" spans="1:11" s="9" customFormat="1" ht="27.75" thickBot="1">
      <c r="A11" s="88" t="s">
        <v>39</v>
      </c>
      <c r="B11" s="89" t="s">
        <v>28</v>
      </c>
      <c r="C11" s="89" t="s">
        <v>23</v>
      </c>
      <c r="D11" s="89" t="s">
        <v>144</v>
      </c>
      <c r="E11" s="90" t="s">
        <v>24</v>
      </c>
      <c r="F11" s="90" t="s">
        <v>20</v>
      </c>
      <c r="G11" s="90" t="s">
        <v>33</v>
      </c>
      <c r="H11" s="90" t="s">
        <v>32</v>
      </c>
      <c r="I11" s="91" t="s">
        <v>31</v>
      </c>
      <c r="J11" s="92"/>
    </row>
    <row r="12" spans="1:11" s="9" customFormat="1" ht="13.5">
      <c r="A12" s="93">
        <v>1</v>
      </c>
      <c r="B12" s="94"/>
      <c r="C12" s="95"/>
      <c r="D12" s="95"/>
      <c r="E12" s="96"/>
      <c r="F12" s="97"/>
      <c r="G12" s="98"/>
      <c r="H12" s="96"/>
      <c r="I12" s="99"/>
      <c r="J12" s="100"/>
    </row>
    <row r="13" spans="1:11" s="9" customFormat="1" ht="13.5">
      <c r="A13" s="53">
        <v>2</v>
      </c>
      <c r="B13" s="94"/>
      <c r="C13" s="101"/>
      <c r="D13" s="101"/>
      <c r="E13" s="98"/>
      <c r="F13" s="102"/>
      <c r="G13" s="98"/>
      <c r="H13" s="96"/>
      <c r="I13" s="99"/>
      <c r="J13" s="92"/>
    </row>
    <row r="14" spans="1:11" s="9" customFormat="1" ht="13.5">
      <c r="A14" s="53">
        <v>3</v>
      </c>
      <c r="B14" s="103"/>
      <c r="C14" s="101"/>
      <c r="D14" s="101"/>
      <c r="E14" s="98"/>
      <c r="F14" s="102"/>
      <c r="G14" s="98"/>
      <c r="H14" s="96"/>
      <c r="I14" s="102"/>
      <c r="J14" s="92"/>
    </row>
    <row r="15" spans="1:11" s="9" customFormat="1" ht="13.5">
      <c r="A15" s="53">
        <v>4</v>
      </c>
      <c r="B15" s="104"/>
      <c r="C15" s="101"/>
      <c r="D15" s="101"/>
      <c r="E15" s="98"/>
      <c r="F15" s="102"/>
      <c r="G15" s="105"/>
      <c r="H15" s="96"/>
      <c r="I15" s="106"/>
      <c r="J15" s="92"/>
    </row>
    <row r="16" spans="1:11" s="9" customFormat="1" ht="13.5">
      <c r="A16" s="53">
        <v>5</v>
      </c>
      <c r="B16" s="107"/>
      <c r="C16" s="101"/>
      <c r="D16" s="101"/>
      <c r="E16" s="98"/>
      <c r="F16" s="102"/>
      <c r="G16" s="108"/>
      <c r="H16" s="96"/>
      <c r="I16" s="106"/>
      <c r="J16" s="92"/>
    </row>
    <row r="17" spans="1:10" s="9" customFormat="1" ht="13.5">
      <c r="A17" s="53">
        <v>6</v>
      </c>
      <c r="B17" s="107"/>
      <c r="C17" s="101"/>
      <c r="D17" s="101"/>
      <c r="E17" s="98"/>
      <c r="F17" s="102"/>
      <c r="G17" s="109"/>
      <c r="H17" s="98"/>
      <c r="I17" s="106"/>
      <c r="J17" s="92"/>
    </row>
    <row r="18" spans="1:10" s="9" customFormat="1" ht="13.5">
      <c r="A18" s="53">
        <v>7</v>
      </c>
      <c r="B18" s="54"/>
      <c r="C18" s="101"/>
      <c r="D18" s="101"/>
      <c r="E18" s="98"/>
      <c r="F18" s="102"/>
      <c r="G18" s="109"/>
      <c r="H18" s="98"/>
      <c r="I18" s="106"/>
      <c r="J18" s="92"/>
    </row>
    <row r="19" spans="1:10" s="267" customFormat="1" ht="13.5">
      <c r="A19" s="268">
        <v>8</v>
      </c>
      <c r="B19" s="54"/>
      <c r="C19" s="101"/>
      <c r="D19" s="101"/>
      <c r="E19" s="98"/>
      <c r="F19" s="102"/>
      <c r="G19" s="109"/>
      <c r="H19" s="98"/>
      <c r="I19" s="106"/>
      <c r="J19" s="92"/>
    </row>
    <row r="20" spans="1:10" s="267" customFormat="1" ht="13.5">
      <c r="A20" s="268">
        <v>9</v>
      </c>
      <c r="B20" s="54"/>
      <c r="C20" s="101"/>
      <c r="D20" s="101"/>
      <c r="E20" s="98"/>
      <c r="F20" s="102"/>
      <c r="G20" s="109"/>
      <c r="H20" s="98"/>
      <c r="I20" s="106"/>
      <c r="J20" s="92"/>
    </row>
    <row r="21" spans="1:10" s="5" customFormat="1" ht="13.5">
      <c r="A21" s="268">
        <v>10</v>
      </c>
      <c r="B21" s="77"/>
      <c r="C21" s="110"/>
      <c r="D21" s="110"/>
      <c r="E21" s="79"/>
      <c r="F21" s="79"/>
      <c r="G21" s="79"/>
      <c r="H21" s="79"/>
      <c r="I21" s="79"/>
      <c r="J21" s="87"/>
    </row>
    <row r="22" spans="1:10" s="5" customFormat="1" ht="13.5">
      <c r="A22" s="111"/>
      <c r="B22" s="111"/>
      <c r="C22" s="111"/>
      <c r="D22" s="111"/>
      <c r="E22" s="112"/>
      <c r="F22" s="112"/>
      <c r="G22" s="83" t="s">
        <v>25</v>
      </c>
      <c r="H22" s="83">
        <f>SUM(H12:H21)</f>
        <v>0</v>
      </c>
      <c r="I22" s="83"/>
      <c r="J22" s="87"/>
    </row>
    <row r="23" spans="1:10" s="5" customFormat="1" ht="11.25">
      <c r="E23" s="15"/>
      <c r="F23" s="15"/>
      <c r="G23" s="15"/>
      <c r="H23" s="15"/>
      <c r="I23" s="15"/>
    </row>
    <row r="24" spans="1:10" s="5" customFormat="1" ht="11.25"/>
    <row r="25" spans="1:10" s="5" customFormat="1" ht="11.25"/>
    <row r="26" spans="1:10" s="5" customFormat="1" ht="11.25">
      <c r="H26" s="46"/>
    </row>
    <row r="27" spans="1:10" s="5" customFormat="1" ht="11.25"/>
  </sheetData>
  <mergeCells count="11">
    <mergeCell ref="A10:B10"/>
    <mergeCell ref="I1:J1"/>
    <mergeCell ref="I2:J2"/>
    <mergeCell ref="I3:J3"/>
    <mergeCell ref="I4:J4"/>
    <mergeCell ref="A7:B7"/>
    <mergeCell ref="A8:B8"/>
    <mergeCell ref="A5:B5"/>
    <mergeCell ref="A6:B6"/>
    <mergeCell ref="A1:B4"/>
    <mergeCell ref="C1:H4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22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118"/>
  <sheetViews>
    <sheetView showGridLines="0" workbookViewId="0">
      <selection activeCell="I1" sqref="I1:J4"/>
    </sheetView>
  </sheetViews>
  <sheetFormatPr baseColWidth="10" defaultRowHeight="12.75"/>
  <cols>
    <col min="1" max="1" width="4.7109375" style="4" customWidth="1"/>
    <col min="2" max="2" width="38.85546875" style="4" customWidth="1"/>
    <col min="3" max="3" width="16.7109375" style="4" customWidth="1"/>
    <col min="4" max="5" width="7.28515625" style="4" customWidth="1"/>
    <col min="6" max="6" width="8.28515625" style="4" customWidth="1"/>
    <col min="7" max="7" width="14.42578125" style="4" customWidth="1"/>
    <col min="8" max="8" width="14.28515625" style="4" customWidth="1"/>
    <col min="9" max="9" width="16.5703125" style="4" customWidth="1"/>
    <col min="10" max="10" width="7.85546875" style="4" customWidth="1"/>
    <col min="11" max="11" width="17.42578125" style="4" customWidth="1"/>
    <col min="12" max="12" width="11.42578125" style="4"/>
    <col min="13" max="13" width="12.7109375" style="4" bestFit="1" customWidth="1"/>
    <col min="14" max="16384" width="11.42578125" style="4"/>
  </cols>
  <sheetData>
    <row r="1" spans="1:10" s="5" customFormat="1" ht="23.25" customHeight="1">
      <c r="A1" s="312"/>
      <c r="B1" s="312"/>
      <c r="C1" s="313" t="str">
        <f>+'POA-01'!C1:H4</f>
        <v>PLAN OPERATIVO ANUAL DE INVERSIONES- V. 0 - 2016</v>
      </c>
      <c r="D1" s="313"/>
      <c r="E1" s="313"/>
      <c r="F1" s="313"/>
      <c r="G1" s="313"/>
      <c r="H1" s="313"/>
      <c r="I1" s="399" t="s">
        <v>181</v>
      </c>
      <c r="J1" s="400"/>
    </row>
    <row r="2" spans="1:10" s="5" customFormat="1" ht="24" customHeight="1">
      <c r="A2" s="312"/>
      <c r="B2" s="312"/>
      <c r="C2" s="313"/>
      <c r="D2" s="313"/>
      <c r="E2" s="313"/>
      <c r="F2" s="313"/>
      <c r="G2" s="313"/>
      <c r="H2" s="313"/>
      <c r="I2" s="399" t="s">
        <v>182</v>
      </c>
      <c r="J2" s="400"/>
    </row>
    <row r="3" spans="1:10" s="5" customFormat="1" ht="24" customHeight="1">
      <c r="A3" s="312"/>
      <c r="B3" s="312"/>
      <c r="C3" s="313"/>
      <c r="D3" s="313"/>
      <c r="E3" s="313"/>
      <c r="F3" s="313"/>
      <c r="G3" s="313"/>
      <c r="H3" s="313"/>
      <c r="I3" s="399" t="s">
        <v>183</v>
      </c>
      <c r="J3" s="400"/>
    </row>
    <row r="4" spans="1:10" s="5" customFormat="1" ht="22.5" customHeight="1">
      <c r="A4" s="312"/>
      <c r="B4" s="312"/>
      <c r="C4" s="313"/>
      <c r="D4" s="313"/>
      <c r="E4" s="313"/>
      <c r="F4" s="313"/>
      <c r="G4" s="313"/>
      <c r="H4" s="313"/>
      <c r="I4" s="303" t="s">
        <v>187</v>
      </c>
      <c r="J4" s="303"/>
    </row>
    <row r="5" spans="1:10" s="5" customFormat="1" ht="15.75" customHeight="1">
      <c r="A5" s="320" t="s">
        <v>175</v>
      </c>
      <c r="B5" s="320"/>
      <c r="C5" s="208"/>
      <c r="D5" s="208"/>
      <c r="E5" s="208"/>
      <c r="F5" s="208"/>
      <c r="G5" s="208"/>
      <c r="H5" s="144" t="s">
        <v>106</v>
      </c>
      <c r="I5" s="144"/>
      <c r="J5" s="198"/>
    </row>
    <row r="6" spans="1:10" s="5" customFormat="1" ht="16.5">
      <c r="A6" s="328" t="s">
        <v>169</v>
      </c>
      <c r="B6" s="328"/>
      <c r="C6" s="58">
        <f>+'POA-01'!C6</f>
        <v>0</v>
      </c>
      <c r="D6" s="66"/>
      <c r="E6" s="66"/>
      <c r="F6" s="66"/>
      <c r="G6" s="66"/>
      <c r="H6" s="66"/>
      <c r="I6" s="66"/>
    </row>
    <row r="7" spans="1:10" s="5" customFormat="1" ht="16.5">
      <c r="A7" s="328" t="s">
        <v>170</v>
      </c>
      <c r="B7" s="328"/>
      <c r="C7" s="60">
        <f>+'POA-01'!C7</f>
        <v>0</v>
      </c>
      <c r="D7" s="66"/>
      <c r="E7" s="66"/>
      <c r="F7" s="66"/>
      <c r="G7" s="66"/>
      <c r="H7" s="66"/>
      <c r="I7" s="66"/>
    </row>
    <row r="8" spans="1:10" s="5" customFormat="1" ht="16.5">
      <c r="A8" s="328" t="s">
        <v>167</v>
      </c>
      <c r="B8" s="328"/>
      <c r="C8" s="58">
        <f>+'POA-01'!C9</f>
        <v>0</v>
      </c>
      <c r="D8" s="66"/>
      <c r="E8" s="66"/>
      <c r="F8" s="66"/>
      <c r="G8" s="66"/>
      <c r="H8" s="66"/>
      <c r="I8" s="66"/>
    </row>
    <row r="9" spans="1:10" s="5" customFormat="1" ht="16.5">
      <c r="A9" s="328" t="s">
        <v>171</v>
      </c>
      <c r="B9" s="328"/>
      <c r="C9" s="58"/>
      <c r="D9" s="51"/>
      <c r="E9" s="51"/>
      <c r="F9" s="51"/>
      <c r="G9" s="51"/>
      <c r="H9" s="51"/>
      <c r="I9" s="51"/>
    </row>
    <row r="10" spans="1:10" s="5" customFormat="1" ht="17.25" thickBot="1">
      <c r="A10" s="331" t="s">
        <v>177</v>
      </c>
      <c r="B10" s="331"/>
      <c r="C10" s="67"/>
      <c r="D10" s="67"/>
      <c r="E10" s="67"/>
      <c r="F10" s="67"/>
      <c r="G10" s="67"/>
      <c r="H10" s="67"/>
      <c r="I10" s="68" t="s">
        <v>37</v>
      </c>
    </row>
    <row r="11" spans="1:10" s="5" customFormat="1" ht="13.5">
      <c r="A11" s="341" t="s">
        <v>39</v>
      </c>
      <c r="B11" s="334" t="s">
        <v>11</v>
      </c>
      <c r="C11" s="334" t="s">
        <v>21</v>
      </c>
      <c r="D11" s="350" t="s">
        <v>0</v>
      </c>
      <c r="E11" s="351"/>
      <c r="F11" s="352"/>
      <c r="G11" s="353" t="s">
        <v>36</v>
      </c>
      <c r="H11" s="353" t="s">
        <v>35</v>
      </c>
      <c r="I11" s="332" t="s">
        <v>3</v>
      </c>
    </row>
    <row r="12" spans="1:10" s="5" customFormat="1" ht="18.75" thickBot="1">
      <c r="A12" s="342"/>
      <c r="B12" s="335"/>
      <c r="C12" s="335"/>
      <c r="D12" s="113" t="s">
        <v>34</v>
      </c>
      <c r="E12" s="113" t="s">
        <v>4</v>
      </c>
      <c r="F12" s="113" t="s">
        <v>5</v>
      </c>
      <c r="G12" s="354"/>
      <c r="H12" s="354"/>
      <c r="I12" s="333"/>
    </row>
    <row r="13" spans="1:10" s="5" customFormat="1" ht="13.5">
      <c r="A13" s="348" t="s">
        <v>145</v>
      </c>
      <c r="B13" s="348"/>
      <c r="C13" s="348"/>
      <c r="D13" s="348"/>
      <c r="E13" s="348"/>
      <c r="F13" s="348"/>
      <c r="G13" s="348"/>
      <c r="H13" s="348"/>
      <c r="I13" s="348"/>
    </row>
    <row r="14" spans="1:10" s="5" customFormat="1" ht="13.5">
      <c r="A14" s="290">
        <v>1</v>
      </c>
      <c r="B14" s="289"/>
      <c r="C14" s="289"/>
      <c r="D14" s="289"/>
      <c r="E14" s="289"/>
      <c r="F14" s="289"/>
      <c r="G14" s="289"/>
      <c r="H14" s="289"/>
      <c r="I14" s="289"/>
    </row>
    <row r="15" spans="1:10" s="5" customFormat="1" ht="13.5">
      <c r="A15" s="290">
        <v>2</v>
      </c>
      <c r="B15" s="289"/>
      <c r="C15" s="289"/>
      <c r="D15" s="289"/>
      <c r="E15" s="289"/>
      <c r="F15" s="289"/>
      <c r="G15" s="289"/>
      <c r="H15" s="289"/>
      <c r="I15" s="289"/>
    </row>
    <row r="16" spans="1:10" s="5" customFormat="1" ht="13.5">
      <c r="A16" s="290">
        <v>3</v>
      </c>
      <c r="B16" s="289"/>
      <c r="C16" s="289"/>
      <c r="D16" s="289"/>
      <c r="E16" s="289"/>
      <c r="F16" s="289"/>
      <c r="G16" s="289"/>
      <c r="H16" s="289"/>
      <c r="I16" s="289"/>
    </row>
    <row r="17" spans="1:13" s="5" customFormat="1" ht="13.5">
      <c r="A17" s="290">
        <v>4</v>
      </c>
      <c r="B17" s="289"/>
      <c r="C17" s="289"/>
      <c r="D17" s="289"/>
      <c r="E17" s="289"/>
      <c r="F17" s="289"/>
      <c r="G17" s="289"/>
      <c r="H17" s="289"/>
      <c r="I17" s="289"/>
    </row>
    <row r="18" spans="1:13" s="5" customFormat="1" ht="13.5">
      <c r="A18" s="290">
        <v>5</v>
      </c>
      <c r="B18" s="289"/>
      <c r="C18" s="289"/>
      <c r="D18" s="289"/>
      <c r="E18" s="289"/>
      <c r="F18" s="289"/>
      <c r="G18" s="289"/>
      <c r="H18" s="289"/>
      <c r="I18" s="289"/>
    </row>
    <row r="19" spans="1:13" s="5" customFormat="1" ht="13.5">
      <c r="A19" s="290">
        <v>6</v>
      </c>
      <c r="B19" s="289"/>
      <c r="C19" s="289"/>
      <c r="D19" s="289"/>
      <c r="E19" s="289"/>
      <c r="F19" s="289"/>
      <c r="G19" s="289"/>
      <c r="H19" s="289"/>
      <c r="I19" s="289"/>
    </row>
    <row r="20" spans="1:13" s="5" customFormat="1" ht="13.5">
      <c r="A20" s="290">
        <v>7</v>
      </c>
      <c r="B20" s="114"/>
      <c r="C20" s="79"/>
      <c r="D20" s="80"/>
      <c r="E20" s="80"/>
      <c r="F20" s="80"/>
      <c r="G20" s="80"/>
      <c r="H20" s="80"/>
      <c r="I20" s="80"/>
    </row>
    <row r="21" spans="1:13" s="5" customFormat="1" ht="13.5" customHeight="1">
      <c r="A21" s="344" t="s">
        <v>25</v>
      </c>
      <c r="B21" s="345"/>
      <c r="C21" s="138">
        <f>SUM(C20:C20)</f>
        <v>0</v>
      </c>
      <c r="D21" s="82"/>
      <c r="E21" s="82"/>
      <c r="F21" s="82"/>
      <c r="G21" s="82"/>
      <c r="H21" s="82"/>
      <c r="I21" s="82"/>
    </row>
    <row r="22" spans="1:13" s="5" customFormat="1" ht="13.5" customHeight="1">
      <c r="A22" s="338" t="s">
        <v>146</v>
      </c>
      <c r="B22" s="349"/>
      <c r="C22" s="82"/>
      <c r="D22" s="82"/>
      <c r="E22" s="82"/>
      <c r="F22" s="82"/>
      <c r="G22" s="82"/>
      <c r="H22" s="82"/>
      <c r="I22" s="82"/>
      <c r="K22" s="148"/>
    </row>
    <row r="23" spans="1:13" s="5" customFormat="1" ht="13.5">
      <c r="A23" s="291">
        <v>1</v>
      </c>
      <c r="B23" s="202"/>
      <c r="C23" s="255"/>
      <c r="D23" s="165"/>
      <c r="E23" s="153"/>
      <c r="F23" s="189"/>
      <c r="G23" s="186">
        <f t="shared" ref="G23:G25" si="0">+C23</f>
        <v>0</v>
      </c>
      <c r="H23" s="166"/>
      <c r="I23" s="168"/>
      <c r="K23" s="145"/>
      <c r="M23" s="149"/>
    </row>
    <row r="24" spans="1:13" s="5" customFormat="1" ht="13.5">
      <c r="A24" s="291">
        <v>2</v>
      </c>
      <c r="B24" s="202"/>
      <c r="C24" s="256"/>
      <c r="D24" s="165"/>
      <c r="E24" s="153"/>
      <c r="F24" s="189"/>
      <c r="G24" s="186">
        <f t="shared" si="0"/>
        <v>0</v>
      </c>
      <c r="H24" s="167"/>
      <c r="I24" s="168"/>
      <c r="J24" s="146"/>
      <c r="K24" s="145"/>
    </row>
    <row r="25" spans="1:13" s="5" customFormat="1" ht="13.5">
      <c r="A25" s="291">
        <v>3</v>
      </c>
      <c r="B25" s="202"/>
      <c r="C25" s="256"/>
      <c r="D25" s="165"/>
      <c r="E25" s="153"/>
      <c r="F25" s="189"/>
      <c r="G25" s="186">
        <f t="shared" si="0"/>
        <v>0</v>
      </c>
      <c r="H25" s="169"/>
      <c r="I25" s="168"/>
      <c r="J25" s="146"/>
      <c r="K25" s="145"/>
      <c r="L25" s="15"/>
    </row>
    <row r="26" spans="1:13" s="5" customFormat="1" ht="13.5">
      <c r="A26" s="292">
        <v>4</v>
      </c>
      <c r="B26" s="202"/>
      <c r="C26" s="256"/>
      <c r="D26" s="165"/>
      <c r="E26" s="153"/>
      <c r="F26" s="189"/>
      <c r="G26" s="188"/>
      <c r="H26" s="169"/>
      <c r="I26" s="168"/>
      <c r="J26" s="146"/>
      <c r="K26" s="145"/>
    </row>
    <row r="27" spans="1:13" s="5" customFormat="1" ht="13.5">
      <c r="A27" s="292">
        <v>5</v>
      </c>
      <c r="B27" s="202"/>
      <c r="C27" s="255"/>
      <c r="D27" s="165"/>
      <c r="E27" s="153"/>
      <c r="F27" s="189"/>
      <c r="G27" s="188"/>
      <c r="H27" s="169"/>
      <c r="I27" s="168"/>
      <c r="J27" s="146"/>
      <c r="K27" s="145"/>
    </row>
    <row r="28" spans="1:13" s="5" customFormat="1" ht="13.5">
      <c r="A28" s="292">
        <v>6</v>
      </c>
      <c r="B28" s="202"/>
      <c r="C28" s="257"/>
      <c r="D28" s="170"/>
      <c r="E28" s="185"/>
      <c r="F28" s="190"/>
      <c r="G28" s="187"/>
      <c r="H28" s="170"/>
      <c r="I28" s="197"/>
      <c r="K28" s="145"/>
      <c r="L28" s="15"/>
    </row>
    <row r="29" spans="1:13" s="5" customFormat="1" ht="13.5">
      <c r="A29" s="291">
        <v>7</v>
      </c>
      <c r="B29" s="202"/>
      <c r="C29" s="257"/>
      <c r="D29" s="3"/>
      <c r="E29" s="82"/>
      <c r="F29" s="191"/>
      <c r="G29" s="187"/>
      <c r="H29" s="3"/>
      <c r="I29" s="197"/>
      <c r="J29" s="15"/>
      <c r="K29" s="145"/>
      <c r="L29" s="15"/>
    </row>
    <row r="30" spans="1:13" s="5" customFormat="1" ht="13.5">
      <c r="A30" s="346" t="s">
        <v>25</v>
      </c>
      <c r="B30" s="347"/>
      <c r="C30" s="116">
        <f>SUM(C23:C29)</f>
        <v>0</v>
      </c>
      <c r="D30" s="115"/>
      <c r="E30" s="115"/>
      <c r="F30" s="115"/>
      <c r="G30" s="111"/>
      <c r="H30" s="111"/>
      <c r="I30" s="111"/>
      <c r="J30" s="15"/>
      <c r="K30" s="147"/>
      <c r="L30" s="15"/>
      <c r="M30" s="146"/>
    </row>
    <row r="31" spans="1:13" s="5" customFormat="1" ht="11.25">
      <c r="A31" s="11"/>
      <c r="B31" s="11"/>
      <c r="C31" s="11"/>
      <c r="D31" s="11"/>
      <c r="E31" s="11"/>
      <c r="F31" s="11"/>
      <c r="G31" s="11"/>
      <c r="H31" s="11"/>
      <c r="I31" s="11"/>
    </row>
    <row r="32" spans="1:13" s="5" customFormat="1" ht="11.25">
      <c r="C32" s="145"/>
    </row>
    <row r="33" spans="1:3" s="5" customFormat="1" ht="11.25"/>
    <row r="34" spans="1:3" s="5" customFormat="1" ht="11.25">
      <c r="A34" s="47"/>
      <c r="B34" s="47"/>
    </row>
    <row r="35" spans="1:3" s="5" customFormat="1" ht="11.25"/>
    <row r="36" spans="1:3" s="5" customFormat="1" ht="11.25">
      <c r="C36" s="15"/>
    </row>
    <row r="37" spans="1:3" s="5" customFormat="1" ht="11.25"/>
    <row r="38" spans="1:3" s="5" customFormat="1" ht="11.25"/>
    <row r="39" spans="1:3" s="5" customFormat="1" ht="11.25"/>
    <row r="40" spans="1:3" s="5" customFormat="1" ht="11.25"/>
    <row r="41" spans="1:3" s="5" customFormat="1" ht="11.25"/>
    <row r="42" spans="1:3" s="5" customFormat="1" ht="11.25"/>
    <row r="43" spans="1:3" s="5" customFormat="1" ht="11.25"/>
    <row r="44" spans="1:3" s="5" customFormat="1" ht="11.25"/>
    <row r="45" spans="1:3" s="5" customFormat="1" ht="11.25"/>
    <row r="46" spans="1:3" s="5" customFormat="1" ht="11.25"/>
    <row r="47" spans="1:3" s="5" customFormat="1" ht="11.25"/>
    <row r="48" spans="1:3" s="5" customFormat="1" ht="11.25"/>
    <row r="49" s="5" customFormat="1" ht="11.25"/>
    <row r="50" s="5" customFormat="1" ht="11.25"/>
    <row r="51" s="5" customFormat="1" ht="11.25"/>
    <row r="52" s="5" customFormat="1" ht="11.25"/>
    <row r="53" s="5" customFormat="1" ht="11.25"/>
    <row r="54" s="5" customFormat="1" ht="11.25"/>
    <row r="55" s="5" customFormat="1" ht="11.25"/>
    <row r="56" s="5" customFormat="1" ht="11.25"/>
    <row r="57" s="5" customFormat="1" ht="11.25"/>
    <row r="58" s="5" customFormat="1" ht="11.25"/>
    <row r="59" s="5" customFormat="1" ht="11.25"/>
    <row r="60" s="5" customFormat="1" ht="11.25"/>
    <row r="61" s="5" customFormat="1" ht="11.25"/>
    <row r="62" s="5" customFormat="1" ht="11.25"/>
    <row r="63" s="5" customFormat="1" ht="11.25"/>
    <row r="64" s="5" customFormat="1" ht="11.25"/>
    <row r="65" s="5" customFormat="1" ht="11.25"/>
    <row r="66" s="5" customFormat="1" ht="11.25"/>
    <row r="67" s="5" customFormat="1" ht="11.25"/>
    <row r="68" s="5" customFormat="1" ht="11.25"/>
    <row r="69" s="5" customFormat="1" ht="11.25"/>
    <row r="70" s="5" customFormat="1" ht="11.25"/>
    <row r="71" s="5" customFormat="1" ht="11.25"/>
    <row r="72" s="5" customFormat="1" ht="11.25"/>
    <row r="73" s="5" customFormat="1" ht="11.25"/>
    <row r="74" s="5" customFormat="1" ht="11.25"/>
    <row r="75" s="5" customFormat="1" ht="11.25"/>
    <row r="76" s="5" customFormat="1" ht="11.25"/>
    <row r="77" s="5" customFormat="1" ht="11.25"/>
    <row r="78" s="5" customFormat="1" ht="11.25"/>
    <row r="79" s="5" customFormat="1" ht="11.25"/>
    <row r="80" s="5" customFormat="1" ht="11.25"/>
    <row r="81" s="5" customFormat="1" ht="11.25"/>
    <row r="82" s="5" customFormat="1" ht="11.25"/>
    <row r="83" s="5" customFormat="1" ht="11.25"/>
    <row r="84" s="5" customFormat="1" ht="11.25"/>
    <row r="85" s="5" customFormat="1" ht="11.25"/>
    <row r="86" s="5" customFormat="1" ht="11.25"/>
    <row r="87" s="5" customFormat="1" ht="11.25"/>
    <row r="88" s="5" customFormat="1" ht="11.25"/>
    <row r="89" s="5" customFormat="1" ht="11.25"/>
    <row r="90" s="5" customFormat="1" ht="11.25"/>
    <row r="91" s="5" customFormat="1" ht="11.25"/>
    <row r="92" s="5" customFormat="1" ht="11.25"/>
    <row r="93" s="5" customFormat="1" ht="11.25"/>
    <row r="94" s="5" customFormat="1" ht="11.25"/>
    <row r="95" s="5" customFormat="1" ht="11.25"/>
    <row r="96" s="5" customFormat="1" ht="11.25"/>
    <row r="97" s="5" customFormat="1" ht="11.25"/>
    <row r="98" s="5" customFormat="1" ht="11.25"/>
    <row r="99" s="5" customFormat="1" ht="11.25"/>
    <row r="100" s="5" customFormat="1" ht="11.25"/>
    <row r="101" s="5" customFormat="1" ht="11.25"/>
    <row r="102" s="5" customFormat="1" ht="11.25"/>
    <row r="103" s="5" customFormat="1" ht="11.25"/>
    <row r="104" s="5" customFormat="1" ht="11.25"/>
    <row r="105" s="5" customFormat="1" ht="11.25"/>
    <row r="106" s="5" customFormat="1" ht="11.25"/>
    <row r="107" s="5" customFormat="1" ht="11.25"/>
    <row r="108" s="5" customFormat="1" ht="11.25"/>
    <row r="109" s="5" customFormat="1" ht="11.25"/>
    <row r="110" s="5" customFormat="1" ht="11.25"/>
    <row r="111" s="5" customFormat="1" ht="11.25"/>
    <row r="112" s="5" customFormat="1" ht="11.25"/>
    <row r="113" s="5" customFormat="1" ht="11.25"/>
    <row r="114" s="5" customFormat="1" ht="11.25"/>
    <row r="115" s="5" customFormat="1" ht="11.25"/>
    <row r="116" s="5" customFormat="1" ht="11.25"/>
    <row r="117" s="5" customFormat="1" ht="11.25"/>
    <row r="118" s="5" customFormat="1" ht="11.25"/>
    <row r="119" s="5" customFormat="1" ht="11.25"/>
    <row r="120" s="5" customFormat="1" ht="11.25"/>
    <row r="121" s="5" customFormat="1" ht="11.25"/>
    <row r="122" s="5" customFormat="1" ht="11.25"/>
    <row r="123" s="5" customFormat="1" ht="11.25"/>
    <row r="124" s="5" customFormat="1" ht="11.25"/>
    <row r="125" s="5" customFormat="1" ht="11.25"/>
    <row r="126" s="5" customFormat="1" ht="11.25"/>
    <row r="127" s="5" customFormat="1" ht="11.25"/>
    <row r="128" s="5" customFormat="1" ht="11.25"/>
    <row r="129" s="5" customFormat="1" ht="11.25"/>
    <row r="130" s="5" customFormat="1" ht="11.25"/>
    <row r="131" s="5" customFormat="1" ht="11.25"/>
    <row r="132" s="5" customFormat="1" ht="11.25"/>
    <row r="133" s="5" customFormat="1" ht="11.25"/>
    <row r="134" s="5" customFormat="1" ht="11.25"/>
    <row r="135" s="5" customFormat="1" ht="11.25"/>
    <row r="136" s="5" customFormat="1" ht="11.25"/>
    <row r="137" s="5" customFormat="1" ht="11.25"/>
    <row r="138" s="5" customFormat="1" ht="11.25"/>
    <row r="139" s="5" customFormat="1" ht="11.25"/>
    <row r="140" s="5" customFormat="1" ht="11.25"/>
    <row r="141" s="5" customFormat="1" ht="11.25"/>
    <row r="142" s="5" customFormat="1" ht="11.25"/>
    <row r="143" s="5" customFormat="1" ht="11.25"/>
    <row r="144" s="5" customFormat="1" ht="11.25"/>
    <row r="145" s="5" customFormat="1" ht="11.25"/>
    <row r="146" s="5" customFormat="1" ht="11.25"/>
    <row r="147" s="5" customFormat="1" ht="11.25"/>
    <row r="148" s="5" customFormat="1" ht="11.25"/>
    <row r="149" s="5" customFormat="1" ht="11.25"/>
    <row r="150" s="5" customFormat="1" ht="11.25"/>
    <row r="151" s="5" customFormat="1" ht="11.25"/>
    <row r="152" s="5" customFormat="1" ht="11.25"/>
    <row r="153" s="5" customFormat="1" ht="11.25"/>
    <row r="154" s="5" customFormat="1" ht="11.25"/>
    <row r="155" s="5" customFormat="1" ht="11.25"/>
    <row r="156" s="5" customFormat="1" ht="11.25"/>
    <row r="157" s="5" customFormat="1" ht="11.25"/>
    <row r="158" s="5" customFormat="1" ht="11.25"/>
    <row r="159" s="5" customFormat="1" ht="11.25"/>
    <row r="160" s="5" customFormat="1" ht="11.25"/>
    <row r="161" s="5" customFormat="1" ht="11.25"/>
    <row r="162" s="5" customFormat="1" ht="11.25"/>
    <row r="163" s="5" customFormat="1" ht="11.25"/>
    <row r="164" s="5" customFormat="1" ht="11.25"/>
    <row r="165" s="5" customFormat="1" ht="11.25"/>
    <row r="166" s="5" customFormat="1" ht="11.25"/>
    <row r="167" s="5" customFormat="1" ht="11.25"/>
    <row r="168" s="5" customFormat="1" ht="11.25"/>
    <row r="169" s="5" customFormat="1" ht="11.25"/>
    <row r="170" s="5" customFormat="1" ht="11.25"/>
    <row r="171" s="5" customFormat="1" ht="11.25"/>
    <row r="172" s="5" customFormat="1" ht="11.25"/>
    <row r="173" s="5" customFormat="1" ht="11.25"/>
    <row r="174" s="5" customFormat="1" ht="11.25"/>
    <row r="175" s="5" customFormat="1" ht="11.25"/>
    <row r="176" s="5" customFormat="1" ht="11.25"/>
    <row r="177" s="5" customFormat="1" ht="11.25"/>
    <row r="178" s="5" customFormat="1" ht="11.25"/>
    <row r="179" s="5" customFormat="1" ht="11.25"/>
    <row r="180" s="5" customFormat="1" ht="11.25"/>
    <row r="181" s="5" customFormat="1" ht="11.25"/>
    <row r="182" s="5" customFormat="1" ht="11.25"/>
    <row r="183" s="5" customFormat="1" ht="11.25"/>
    <row r="184" s="5" customFormat="1" ht="11.25"/>
    <row r="185" s="5" customFormat="1" ht="11.25"/>
    <row r="186" s="5" customFormat="1" ht="11.25"/>
    <row r="187" s="5" customFormat="1" ht="11.25"/>
    <row r="188" s="5" customFormat="1" ht="11.25"/>
    <row r="189" s="5" customFormat="1" ht="11.25"/>
    <row r="190" s="5" customFormat="1" ht="11.25"/>
    <row r="191" s="5" customFormat="1" ht="11.25"/>
    <row r="192" s="5" customFormat="1" ht="11.25"/>
    <row r="193" s="5" customFormat="1" ht="11.25"/>
    <row r="194" s="5" customFormat="1" ht="11.25"/>
    <row r="195" s="5" customFormat="1" ht="11.25"/>
    <row r="196" s="5" customFormat="1" ht="11.25"/>
    <row r="197" s="5" customFormat="1" ht="11.25"/>
    <row r="198" s="5" customFormat="1" ht="11.25"/>
    <row r="199" s="5" customFormat="1" ht="11.25"/>
    <row r="200" s="5" customFormat="1" ht="11.25"/>
    <row r="201" s="5" customFormat="1" ht="11.25"/>
    <row r="202" s="5" customFormat="1" ht="11.25"/>
    <row r="203" s="5" customFormat="1" ht="11.25"/>
    <row r="204" s="5" customFormat="1" ht="11.25"/>
    <row r="205" s="5" customFormat="1" ht="11.25"/>
    <row r="206" s="5" customFormat="1" ht="11.25"/>
    <row r="207" s="5" customFormat="1" ht="11.25"/>
    <row r="208" s="5" customFormat="1" ht="11.25"/>
    <row r="209" s="5" customFormat="1" ht="11.25"/>
    <row r="210" s="5" customFormat="1" ht="11.25"/>
    <row r="211" s="5" customFormat="1" ht="11.25"/>
    <row r="212" s="5" customFormat="1" ht="11.25"/>
    <row r="213" s="5" customFormat="1" ht="11.25"/>
    <row r="214" s="5" customFormat="1" ht="11.25"/>
    <row r="215" s="5" customFormat="1" ht="11.25"/>
    <row r="216" s="5" customFormat="1" ht="11.25"/>
    <row r="217" s="5" customFormat="1" ht="11.25"/>
    <row r="218" s="5" customFormat="1" ht="11.25"/>
    <row r="219" s="5" customFormat="1" ht="11.25"/>
    <row r="220" s="5" customFormat="1" ht="11.25"/>
    <row r="221" s="5" customFormat="1" ht="11.25"/>
    <row r="222" s="5" customFormat="1" ht="11.25"/>
    <row r="223" s="5" customFormat="1" ht="11.25"/>
    <row r="224" s="5" customFormat="1" ht="11.25"/>
    <row r="225" s="5" customFormat="1" ht="11.25"/>
    <row r="226" s="5" customFormat="1" ht="11.25"/>
    <row r="227" s="5" customFormat="1" ht="11.25"/>
    <row r="228" s="5" customFormat="1" ht="11.25"/>
    <row r="229" s="5" customFormat="1" ht="11.25"/>
    <row r="230" s="5" customFormat="1" ht="11.25"/>
    <row r="231" s="5" customFormat="1" ht="11.25"/>
    <row r="232" s="5" customFormat="1" ht="11.25"/>
    <row r="233" s="5" customFormat="1" ht="11.25"/>
    <row r="234" s="5" customFormat="1" ht="11.25"/>
    <row r="235" s="5" customFormat="1" ht="11.25"/>
    <row r="236" s="5" customFormat="1" ht="11.25"/>
    <row r="237" s="5" customFormat="1" ht="11.25"/>
    <row r="238" s="5" customFormat="1" ht="11.25"/>
    <row r="239" s="5" customFormat="1" ht="11.25"/>
    <row r="240" s="5" customFormat="1" ht="11.25"/>
    <row r="241" s="5" customFormat="1" ht="11.25"/>
    <row r="242" s="5" customFormat="1" ht="11.25"/>
    <row r="243" s="5" customFormat="1" ht="11.25"/>
    <row r="244" s="5" customFormat="1" ht="11.25"/>
    <row r="245" s="5" customFormat="1" ht="11.25"/>
    <row r="246" s="5" customFormat="1" ht="11.25"/>
    <row r="247" s="5" customFormat="1" ht="11.25"/>
    <row r="248" s="5" customFormat="1" ht="11.25"/>
    <row r="249" s="5" customFormat="1" ht="11.25"/>
    <row r="250" s="5" customFormat="1" ht="11.25"/>
    <row r="251" s="5" customFormat="1" ht="11.25"/>
    <row r="252" s="5" customFormat="1" ht="11.25"/>
    <row r="253" s="5" customFormat="1" ht="11.25"/>
    <row r="254" s="5" customFormat="1" ht="11.25"/>
    <row r="255" s="5" customFormat="1" ht="11.25"/>
    <row r="256" s="5" customFormat="1" ht="11.25"/>
    <row r="257" s="5" customFormat="1" ht="11.25"/>
    <row r="258" s="5" customFormat="1" ht="11.25"/>
    <row r="259" s="5" customFormat="1" ht="11.25"/>
    <row r="260" s="5" customFormat="1" ht="11.25"/>
    <row r="261" s="5" customFormat="1" ht="11.25"/>
    <row r="262" s="5" customFormat="1" ht="11.25"/>
    <row r="263" s="5" customFormat="1" ht="11.25"/>
    <row r="264" s="5" customFormat="1" ht="11.25"/>
    <row r="265" s="5" customFormat="1" ht="11.25"/>
    <row r="266" s="5" customFormat="1" ht="11.25"/>
    <row r="267" s="5" customFormat="1" ht="11.25"/>
    <row r="268" s="5" customFormat="1" ht="11.25"/>
    <row r="269" s="5" customFormat="1" ht="11.25"/>
    <row r="270" s="5" customFormat="1" ht="11.25"/>
    <row r="271" s="5" customFormat="1" ht="11.25"/>
    <row r="272" s="5" customFormat="1" ht="11.25"/>
    <row r="273" s="5" customFormat="1" ht="11.25"/>
    <row r="274" s="5" customFormat="1" ht="11.25"/>
    <row r="275" s="5" customFormat="1" ht="11.25"/>
    <row r="276" s="5" customFormat="1" ht="11.25"/>
    <row r="277" s="5" customFormat="1" ht="11.25"/>
    <row r="278" s="5" customFormat="1" ht="11.25"/>
    <row r="279" s="5" customFormat="1" ht="11.25"/>
    <row r="280" s="5" customFormat="1" ht="11.25"/>
    <row r="281" s="5" customFormat="1" ht="11.25"/>
    <row r="282" s="5" customFormat="1" ht="11.25"/>
    <row r="283" s="5" customFormat="1" ht="11.25"/>
    <row r="284" s="5" customFormat="1" ht="11.25"/>
    <row r="285" s="5" customFormat="1" ht="11.25"/>
    <row r="286" s="5" customFormat="1" ht="11.25"/>
    <row r="287" s="5" customFormat="1" ht="11.25"/>
    <row r="288" s="5" customFormat="1" ht="11.25"/>
    <row r="289" s="5" customFormat="1" ht="11.25"/>
    <row r="290" s="5" customFormat="1" ht="11.25"/>
    <row r="291" s="5" customFormat="1" ht="11.25"/>
    <row r="292" s="5" customFormat="1" ht="11.25"/>
    <row r="293" s="5" customFormat="1" ht="11.25"/>
    <row r="294" s="5" customFormat="1" ht="11.25"/>
    <row r="295" s="5" customFormat="1" ht="11.25"/>
    <row r="296" s="5" customFormat="1" ht="11.25"/>
    <row r="297" s="5" customFormat="1" ht="11.25"/>
    <row r="298" s="5" customFormat="1" ht="11.25"/>
    <row r="299" s="5" customFormat="1" ht="11.25"/>
    <row r="300" s="5" customFormat="1" ht="11.25"/>
    <row r="301" s="5" customFormat="1" ht="11.25"/>
    <row r="302" s="5" customFormat="1" ht="11.25"/>
    <row r="303" s="5" customFormat="1" ht="11.25"/>
    <row r="304" s="5" customFormat="1" ht="11.25"/>
    <row r="305" s="5" customFormat="1" ht="11.25"/>
    <row r="306" s="5" customFormat="1" ht="11.25"/>
    <row r="307" s="5" customFormat="1" ht="11.25"/>
    <row r="308" s="5" customFormat="1" ht="11.25"/>
    <row r="309" s="5" customFormat="1" ht="11.25"/>
    <row r="310" s="5" customFormat="1" ht="11.25"/>
    <row r="311" s="5" customFormat="1" ht="11.25"/>
    <row r="312" s="5" customFormat="1" ht="11.25"/>
    <row r="313" s="5" customFormat="1" ht="11.25"/>
    <row r="314" s="5" customFormat="1" ht="11.25"/>
    <row r="315" s="5" customFormat="1" ht="11.25"/>
    <row r="316" s="5" customFormat="1" ht="11.25"/>
    <row r="317" s="5" customFormat="1" ht="11.25"/>
    <row r="318" s="5" customFormat="1" ht="11.25"/>
    <row r="319" s="5" customFormat="1" ht="11.25"/>
    <row r="320" s="5" customFormat="1" ht="11.25"/>
    <row r="321" s="5" customFormat="1" ht="11.25"/>
    <row r="322" s="5" customFormat="1" ht="11.25"/>
    <row r="323" s="5" customFormat="1" ht="11.25"/>
    <row r="324" s="5" customFormat="1" ht="11.25"/>
    <row r="325" s="5" customFormat="1" ht="11.25"/>
    <row r="326" s="5" customFormat="1" ht="11.25"/>
    <row r="327" s="5" customFormat="1" ht="11.25"/>
    <row r="328" s="5" customFormat="1" ht="11.25"/>
    <row r="329" s="5" customFormat="1" ht="11.25"/>
    <row r="330" s="5" customFormat="1" ht="11.25"/>
    <row r="331" s="5" customFormat="1" ht="11.25"/>
    <row r="332" s="5" customFormat="1" ht="11.25"/>
    <row r="333" s="5" customFormat="1" ht="11.25"/>
    <row r="334" s="5" customFormat="1" ht="11.25"/>
    <row r="335" s="5" customFormat="1" ht="11.25"/>
    <row r="336" s="5" customFormat="1" ht="11.25"/>
    <row r="337" s="5" customFormat="1" ht="11.25"/>
    <row r="338" s="5" customFormat="1" ht="11.25"/>
    <row r="339" s="5" customFormat="1" ht="11.25"/>
    <row r="340" s="5" customFormat="1" ht="11.25"/>
    <row r="341" s="5" customFormat="1" ht="11.25"/>
    <row r="342" s="5" customFormat="1" ht="11.25"/>
    <row r="343" s="5" customFormat="1" ht="11.25"/>
    <row r="344" s="5" customFormat="1" ht="11.25"/>
    <row r="345" s="5" customFormat="1" ht="11.25"/>
    <row r="346" s="5" customFormat="1" ht="11.25"/>
    <row r="347" s="5" customFormat="1" ht="11.25"/>
    <row r="348" s="5" customFormat="1" ht="11.25"/>
    <row r="349" s="5" customFormat="1" ht="11.25"/>
    <row r="350" s="5" customFormat="1" ht="11.25"/>
    <row r="351" s="5" customFormat="1" ht="11.25"/>
    <row r="352" s="5" customFormat="1" ht="11.25"/>
    <row r="353" s="5" customFormat="1" ht="11.25"/>
    <row r="354" s="5" customFormat="1" ht="11.25"/>
    <row r="355" s="5" customFormat="1" ht="11.25"/>
    <row r="356" s="5" customFormat="1" ht="11.25"/>
    <row r="357" s="5" customFormat="1" ht="11.25"/>
    <row r="358" s="5" customFormat="1" ht="11.25"/>
    <row r="359" s="5" customFormat="1" ht="11.25"/>
    <row r="360" s="5" customFormat="1" ht="11.25"/>
    <row r="361" s="5" customFormat="1" ht="11.25"/>
    <row r="362" s="5" customFormat="1" ht="11.25"/>
    <row r="363" s="5" customFormat="1" ht="11.25"/>
    <row r="364" s="5" customFormat="1" ht="11.25"/>
    <row r="365" s="5" customFormat="1" ht="11.25"/>
    <row r="366" s="5" customFormat="1" ht="11.25"/>
    <row r="367" s="5" customFormat="1" ht="11.25"/>
    <row r="368" s="5" customFormat="1" ht="11.25"/>
    <row r="369" s="5" customFormat="1" ht="11.25"/>
    <row r="370" s="5" customFormat="1" ht="11.25"/>
    <row r="371" s="5" customFormat="1" ht="11.25"/>
    <row r="372" s="5" customFormat="1" ht="11.25"/>
    <row r="373" s="5" customFormat="1" ht="11.25"/>
    <row r="374" s="5" customFormat="1" ht="11.25"/>
    <row r="375" s="5" customFormat="1" ht="11.25"/>
    <row r="376" s="5" customFormat="1" ht="11.25"/>
    <row r="377" s="5" customFormat="1" ht="11.25"/>
    <row r="378" s="5" customFormat="1" ht="11.25"/>
    <row r="379" s="5" customFormat="1" ht="11.25"/>
    <row r="380" s="5" customFormat="1" ht="11.25"/>
    <row r="381" s="5" customFormat="1" ht="11.25"/>
    <row r="382" s="5" customFormat="1" ht="11.25"/>
    <row r="383" s="5" customFormat="1" ht="11.25"/>
    <row r="384" s="5" customFormat="1" ht="11.25"/>
    <row r="385" s="5" customFormat="1" ht="11.25"/>
    <row r="386" s="5" customFormat="1" ht="11.25"/>
    <row r="387" s="5" customFormat="1" ht="11.25"/>
    <row r="388" s="5" customFormat="1" ht="11.25"/>
    <row r="389" s="5" customFormat="1" ht="11.25"/>
    <row r="390" s="5" customFormat="1" ht="11.25"/>
    <row r="391" s="5" customFormat="1" ht="11.25"/>
    <row r="392" s="5" customFormat="1" ht="11.25"/>
    <row r="393" s="5" customFormat="1" ht="11.25"/>
    <row r="394" s="5" customFormat="1" ht="11.25"/>
    <row r="395" s="5" customFormat="1" ht="11.25"/>
    <row r="396" s="5" customFormat="1" ht="11.25"/>
    <row r="397" s="5" customFormat="1" ht="11.25"/>
    <row r="398" s="5" customFormat="1" ht="11.25"/>
    <row r="399" s="5" customFormat="1" ht="11.25"/>
    <row r="400" s="5" customFormat="1" ht="11.25"/>
    <row r="401" s="5" customFormat="1" ht="11.25"/>
    <row r="402" s="5" customFormat="1" ht="11.25"/>
    <row r="403" s="5" customFormat="1" ht="11.25"/>
    <row r="404" s="5" customFormat="1" ht="11.25"/>
    <row r="405" s="5" customFormat="1" ht="11.25"/>
    <row r="406" s="5" customFormat="1" ht="11.25"/>
    <row r="407" s="5" customFormat="1" ht="11.25"/>
    <row r="408" s="5" customFormat="1" ht="11.25"/>
    <row r="409" s="5" customFormat="1" ht="11.25"/>
    <row r="410" s="5" customFormat="1" ht="11.25"/>
    <row r="411" s="5" customFormat="1" ht="11.25"/>
    <row r="412" s="5" customFormat="1" ht="11.25"/>
    <row r="413" s="5" customFormat="1" ht="11.25"/>
    <row r="414" s="5" customFormat="1" ht="11.25"/>
    <row r="415" s="5" customFormat="1" ht="11.25"/>
    <row r="416" s="5" customFormat="1" ht="11.25"/>
    <row r="417" s="5" customFormat="1" ht="11.25"/>
    <row r="418" s="5" customFormat="1" ht="11.25"/>
    <row r="419" s="5" customFormat="1" ht="11.25"/>
    <row r="420" s="5" customFormat="1" ht="11.25"/>
    <row r="421" s="5" customFormat="1" ht="11.25"/>
    <row r="422" s="5" customFormat="1" ht="11.25"/>
    <row r="423" s="5" customFormat="1" ht="11.25"/>
    <row r="424" s="5" customFormat="1" ht="11.25"/>
    <row r="425" s="5" customFormat="1" ht="11.25"/>
    <row r="426" s="5" customFormat="1" ht="11.25"/>
    <row r="427" s="5" customFormat="1" ht="11.25"/>
    <row r="428" s="5" customFormat="1" ht="11.25"/>
    <row r="429" s="5" customFormat="1" ht="11.25"/>
    <row r="430" s="5" customFormat="1" ht="11.25"/>
    <row r="431" s="5" customFormat="1" ht="11.25"/>
    <row r="432" s="5" customFormat="1" ht="11.25"/>
    <row r="433" s="5" customFormat="1" ht="11.25"/>
    <row r="434" s="5" customFormat="1" ht="11.25"/>
    <row r="435" s="5" customFormat="1" ht="11.25"/>
    <row r="436" s="5" customFormat="1" ht="11.25"/>
    <row r="437" s="5" customFormat="1" ht="11.25"/>
    <row r="438" s="5" customFormat="1" ht="11.25"/>
    <row r="439" s="5" customFormat="1" ht="11.25"/>
    <row r="440" s="5" customFormat="1" ht="11.25"/>
    <row r="441" s="5" customFormat="1" ht="11.25"/>
    <row r="442" s="5" customFormat="1" ht="11.25"/>
    <row r="443" s="5" customFormat="1" ht="11.25"/>
    <row r="444" s="5" customFormat="1" ht="11.25"/>
    <row r="445" s="5" customFormat="1" ht="11.25"/>
    <row r="446" s="5" customFormat="1" ht="11.25"/>
    <row r="447" s="5" customFormat="1" ht="11.25"/>
    <row r="448" s="5" customFormat="1" ht="11.25"/>
    <row r="449" s="5" customFormat="1" ht="11.25"/>
    <row r="450" s="5" customFormat="1" ht="11.25"/>
    <row r="451" s="5" customFormat="1" ht="11.25"/>
    <row r="452" s="5" customFormat="1" ht="11.25"/>
    <row r="453" s="5" customFormat="1" ht="11.25"/>
    <row r="454" s="5" customFormat="1" ht="11.25"/>
    <row r="455" s="5" customFormat="1" ht="11.25"/>
    <row r="456" s="5" customFormat="1" ht="11.25"/>
    <row r="457" s="5" customFormat="1" ht="11.25"/>
    <row r="458" s="5" customFormat="1" ht="11.25"/>
    <row r="459" s="5" customFormat="1" ht="11.25"/>
    <row r="460" s="5" customFormat="1" ht="11.25"/>
    <row r="461" s="5" customFormat="1" ht="11.25"/>
    <row r="462" s="5" customFormat="1" ht="11.25"/>
    <row r="463" s="5" customFormat="1" ht="11.25"/>
    <row r="464" s="5" customFormat="1" ht="11.25"/>
    <row r="465" s="5" customFormat="1" ht="11.25"/>
    <row r="466" s="5" customFormat="1" ht="11.25"/>
    <row r="467" s="5" customFormat="1" ht="11.25"/>
    <row r="468" s="5" customFormat="1" ht="11.25"/>
    <row r="469" s="5" customFormat="1" ht="11.25"/>
    <row r="470" s="5" customFormat="1" ht="11.25"/>
    <row r="471" s="5" customFormat="1" ht="11.25"/>
    <row r="472" s="5" customFormat="1" ht="11.25"/>
    <row r="473" s="5" customFormat="1" ht="11.25"/>
    <row r="474" s="5" customFormat="1" ht="11.25"/>
    <row r="475" s="5" customFormat="1" ht="11.25"/>
    <row r="476" s="5" customFormat="1" ht="11.25"/>
    <row r="477" s="5" customFormat="1" ht="11.25"/>
    <row r="478" s="5" customFormat="1" ht="11.25"/>
    <row r="479" s="5" customFormat="1" ht="11.25"/>
    <row r="480" s="5" customFormat="1" ht="11.25"/>
    <row r="481" s="5" customFormat="1" ht="11.25"/>
    <row r="482" s="5" customFormat="1" ht="11.25"/>
    <row r="483" s="5" customFormat="1" ht="11.25"/>
    <row r="484" s="5" customFormat="1" ht="11.25"/>
    <row r="485" s="5" customFormat="1" ht="11.25"/>
    <row r="486" s="5" customFormat="1" ht="11.25"/>
    <row r="487" s="5" customFormat="1" ht="11.25"/>
    <row r="488" s="5" customFormat="1" ht="11.25"/>
    <row r="489" s="5" customFormat="1" ht="11.25"/>
    <row r="490" s="5" customFormat="1" ht="11.25"/>
    <row r="491" s="5" customFormat="1" ht="11.25"/>
    <row r="492" s="5" customFormat="1" ht="11.25"/>
    <row r="493" s="5" customFormat="1" ht="11.25"/>
    <row r="494" s="5" customFormat="1" ht="11.25"/>
    <row r="495" s="5" customFormat="1" ht="11.25"/>
    <row r="496" s="5" customFormat="1" ht="11.25"/>
    <row r="497" s="5" customFormat="1" ht="11.25"/>
    <row r="498" s="5" customFormat="1" ht="11.25"/>
    <row r="499" s="5" customFormat="1" ht="11.25"/>
    <row r="500" s="5" customFormat="1" ht="11.25"/>
    <row r="501" s="5" customFormat="1" ht="11.25"/>
    <row r="502" s="5" customFormat="1" ht="11.25"/>
    <row r="503" s="5" customFormat="1" ht="11.25"/>
    <row r="504" s="5" customFormat="1" ht="11.25"/>
    <row r="505" s="5" customFormat="1" ht="11.25"/>
    <row r="506" s="5" customFormat="1" ht="11.25"/>
    <row r="507" s="5" customFormat="1" ht="11.25"/>
    <row r="508" s="5" customFormat="1" ht="11.25"/>
    <row r="509" s="5" customFormat="1" ht="11.25"/>
    <row r="510" s="5" customFormat="1" ht="11.25"/>
    <row r="511" s="5" customFormat="1" ht="11.25"/>
    <row r="512" s="5" customFormat="1" ht="11.25"/>
    <row r="513" s="5" customFormat="1" ht="11.25"/>
    <row r="514" s="5" customFormat="1" ht="11.25"/>
    <row r="515" s="5" customFormat="1" ht="11.25"/>
    <row r="516" s="5" customFormat="1" ht="11.25"/>
    <row r="517" s="5" customFormat="1" ht="11.25"/>
    <row r="518" s="5" customFormat="1" ht="11.25"/>
    <row r="519" s="5" customFormat="1" ht="11.25"/>
    <row r="520" s="5" customFormat="1" ht="11.25"/>
    <row r="521" s="5" customFormat="1" ht="11.25"/>
    <row r="522" s="5" customFormat="1" ht="11.25"/>
    <row r="523" s="5" customFormat="1" ht="11.25"/>
    <row r="524" s="5" customFormat="1" ht="11.25"/>
    <row r="525" s="5" customFormat="1" ht="11.25"/>
    <row r="526" s="5" customFormat="1" ht="11.25"/>
    <row r="527" s="5" customFormat="1" ht="11.25"/>
    <row r="528" s="5" customFormat="1" ht="11.25"/>
    <row r="529" s="5" customFormat="1" ht="11.25"/>
    <row r="530" s="5" customFormat="1" ht="11.25"/>
    <row r="531" s="5" customFormat="1" ht="11.25"/>
    <row r="532" s="5" customFormat="1" ht="11.25"/>
    <row r="533" s="5" customFormat="1" ht="11.25"/>
    <row r="534" s="5" customFormat="1" ht="11.25"/>
    <row r="535" s="5" customFormat="1" ht="11.25"/>
    <row r="536" s="5" customFormat="1" ht="11.25"/>
    <row r="537" s="5" customFormat="1" ht="11.25"/>
    <row r="538" s="5" customFormat="1" ht="11.25"/>
    <row r="539" s="5" customFormat="1" ht="11.25"/>
    <row r="540" s="5" customFormat="1" ht="11.25"/>
    <row r="541" s="5" customFormat="1" ht="11.25"/>
    <row r="542" s="5" customFormat="1" ht="11.25"/>
    <row r="543" s="5" customFormat="1" ht="11.25"/>
    <row r="544" s="5" customFormat="1" ht="11.25"/>
    <row r="545" s="5" customFormat="1" ht="11.25"/>
    <row r="546" s="5" customFormat="1" ht="11.25"/>
    <row r="547" s="5" customFormat="1" ht="11.25"/>
    <row r="548" s="5" customFormat="1" ht="11.25"/>
    <row r="549" s="5" customFormat="1" ht="11.25"/>
    <row r="550" s="5" customFormat="1" ht="11.25"/>
    <row r="551" s="5" customFormat="1" ht="11.25"/>
    <row r="552" s="5" customFormat="1" ht="11.25"/>
    <row r="553" s="5" customFormat="1" ht="11.25"/>
    <row r="554" s="5" customFormat="1" ht="11.25"/>
    <row r="555" s="5" customFormat="1" ht="11.25"/>
    <row r="556" s="5" customFormat="1" ht="11.25"/>
    <row r="557" s="5" customFormat="1" ht="11.25"/>
    <row r="558" s="5" customFormat="1" ht="11.25"/>
    <row r="559" s="5" customFormat="1" ht="11.25"/>
    <row r="560" s="5" customFormat="1" ht="11.25"/>
    <row r="561" s="5" customFormat="1" ht="11.25"/>
    <row r="562" s="5" customFormat="1" ht="11.25"/>
    <row r="563" s="5" customFormat="1" ht="11.25"/>
    <row r="564" s="5" customFormat="1" ht="11.25"/>
    <row r="565" s="5" customFormat="1" ht="11.25"/>
    <row r="566" s="5" customFormat="1" ht="11.25"/>
    <row r="567" s="5" customFormat="1" ht="11.25"/>
    <row r="568" s="5" customFormat="1" ht="11.25"/>
    <row r="569" s="5" customFormat="1" ht="11.25"/>
    <row r="570" s="5" customFormat="1" ht="11.25"/>
    <row r="571" s="5" customFormat="1" ht="11.25"/>
    <row r="572" s="5" customFormat="1" ht="11.25"/>
    <row r="573" s="5" customFormat="1" ht="11.25"/>
    <row r="574" s="5" customFormat="1" ht="11.25"/>
    <row r="575" s="5" customFormat="1" ht="11.25"/>
    <row r="576" s="5" customFormat="1" ht="11.25"/>
    <row r="577" s="5" customFormat="1" ht="11.25"/>
    <row r="578" s="5" customFormat="1" ht="11.25"/>
    <row r="579" s="5" customFormat="1" ht="11.25"/>
    <row r="580" s="5" customFormat="1" ht="11.25"/>
    <row r="581" s="5" customFormat="1" ht="11.25"/>
    <row r="582" s="5" customFormat="1" ht="11.25"/>
    <row r="583" s="5" customFormat="1" ht="11.25"/>
    <row r="584" s="5" customFormat="1" ht="11.25"/>
    <row r="585" s="5" customFormat="1" ht="11.25"/>
    <row r="586" s="5" customFormat="1" ht="11.25"/>
    <row r="587" s="5" customFormat="1" ht="11.25"/>
    <row r="588" s="5" customFormat="1" ht="11.25"/>
    <row r="589" s="5" customFormat="1" ht="11.25"/>
    <row r="590" s="5" customFormat="1" ht="11.25"/>
    <row r="591" s="5" customFormat="1" ht="11.25"/>
    <row r="592" s="5" customFormat="1" ht="11.25"/>
    <row r="593" s="5" customFormat="1" ht="11.25"/>
    <row r="594" s="5" customFormat="1" ht="11.25"/>
    <row r="595" s="5" customFormat="1" ht="11.25"/>
    <row r="596" s="5" customFormat="1" ht="11.25"/>
    <row r="597" s="5" customFormat="1" ht="11.25"/>
    <row r="598" s="5" customFormat="1" ht="11.25"/>
    <row r="599" s="5" customFormat="1" ht="11.25"/>
    <row r="600" s="5" customFormat="1" ht="11.25"/>
    <row r="601" s="5" customFormat="1" ht="11.25"/>
    <row r="602" s="5" customFormat="1" ht="11.25"/>
    <row r="603" s="5" customFormat="1" ht="11.25"/>
    <row r="604" s="5" customFormat="1" ht="11.25"/>
    <row r="605" s="5" customFormat="1" ht="11.25"/>
    <row r="606" s="5" customFormat="1" ht="11.25"/>
    <row r="607" s="5" customFormat="1" ht="11.25"/>
    <row r="608" s="5" customFormat="1" ht="11.25"/>
    <row r="609" s="5" customFormat="1" ht="11.25"/>
    <row r="610" s="5" customFormat="1" ht="11.25"/>
    <row r="611" s="5" customFormat="1" ht="11.25"/>
    <row r="612" s="5" customFormat="1" ht="11.25"/>
    <row r="613" s="5" customFormat="1" ht="11.25"/>
    <row r="614" s="5" customFormat="1" ht="11.25"/>
    <row r="615" s="5" customFormat="1" ht="11.25"/>
    <row r="616" s="5" customFormat="1" ht="11.25"/>
    <row r="617" s="5" customFormat="1" ht="11.25"/>
    <row r="618" s="5" customFormat="1" ht="11.25"/>
    <row r="619" s="5" customFormat="1" ht="11.25"/>
    <row r="620" s="5" customFormat="1" ht="11.25"/>
    <row r="621" s="5" customFormat="1" ht="11.25"/>
    <row r="622" s="5" customFormat="1" ht="11.25"/>
    <row r="623" s="5" customFormat="1" ht="11.25"/>
    <row r="624" s="5" customFormat="1" ht="11.25"/>
    <row r="625" s="5" customFormat="1" ht="11.25"/>
    <row r="626" s="5" customFormat="1" ht="11.25"/>
    <row r="627" s="5" customFormat="1" ht="11.25"/>
    <row r="628" s="5" customFormat="1" ht="11.25"/>
    <row r="629" s="5" customFormat="1" ht="11.25"/>
    <row r="630" s="5" customFormat="1" ht="11.25"/>
    <row r="631" s="5" customFormat="1" ht="11.25"/>
    <row r="632" s="5" customFormat="1" ht="11.25"/>
    <row r="633" s="5" customFormat="1" ht="11.25"/>
    <row r="634" s="5" customFormat="1" ht="11.25"/>
    <row r="635" s="5" customFormat="1" ht="11.25"/>
    <row r="636" s="5" customFormat="1" ht="11.25"/>
    <row r="637" s="5" customFormat="1" ht="11.25"/>
    <row r="638" s="5" customFormat="1" ht="11.25"/>
    <row r="639" s="5" customFormat="1" ht="11.25"/>
    <row r="640" s="5" customFormat="1" ht="11.25"/>
    <row r="641" s="5" customFormat="1" ht="11.25"/>
    <row r="642" s="5" customFormat="1" ht="11.25"/>
    <row r="643" s="5" customFormat="1" ht="11.25"/>
    <row r="644" s="5" customFormat="1" ht="11.25"/>
    <row r="645" s="5" customFormat="1" ht="11.25"/>
    <row r="646" s="5" customFormat="1" ht="11.25"/>
    <row r="647" s="5" customFormat="1" ht="11.25"/>
    <row r="648" s="5" customFormat="1" ht="11.25"/>
    <row r="649" s="5" customFormat="1" ht="11.25"/>
    <row r="650" s="5" customFormat="1" ht="11.25"/>
    <row r="651" s="5" customFormat="1" ht="11.25"/>
    <row r="652" s="5" customFormat="1" ht="11.25"/>
    <row r="653" s="5" customFormat="1" ht="11.25"/>
    <row r="654" s="5" customFormat="1" ht="11.25"/>
    <row r="655" s="5" customFormat="1" ht="11.25"/>
    <row r="656" s="5" customFormat="1" ht="11.25"/>
    <row r="657" s="5" customFormat="1" ht="11.25"/>
    <row r="658" s="5" customFormat="1" ht="11.25"/>
    <row r="659" s="5" customFormat="1" ht="11.25"/>
    <row r="660" s="5" customFormat="1" ht="11.25"/>
    <row r="661" s="5" customFormat="1" ht="11.25"/>
    <row r="662" s="5" customFormat="1" ht="11.25"/>
    <row r="663" s="5" customFormat="1" ht="11.25"/>
    <row r="664" s="5" customFormat="1" ht="11.25"/>
    <row r="665" s="5" customFormat="1" ht="11.25"/>
    <row r="666" s="5" customFormat="1" ht="11.25"/>
    <row r="667" s="5" customFormat="1" ht="11.25"/>
    <row r="668" s="5" customFormat="1" ht="11.25"/>
    <row r="669" s="5" customFormat="1" ht="11.25"/>
    <row r="670" s="5" customFormat="1" ht="11.25"/>
    <row r="671" s="5" customFormat="1" ht="11.25"/>
    <row r="672" s="5" customFormat="1" ht="11.25"/>
    <row r="673" s="5" customFormat="1" ht="11.25"/>
    <row r="674" s="5" customFormat="1" ht="11.25"/>
    <row r="675" s="5" customFormat="1" ht="11.25"/>
    <row r="676" s="5" customFormat="1" ht="11.25"/>
    <row r="677" s="5" customFormat="1" ht="11.25"/>
    <row r="678" s="5" customFormat="1" ht="11.25"/>
    <row r="679" s="5" customFormat="1" ht="11.25"/>
    <row r="680" s="5" customFormat="1" ht="11.25"/>
    <row r="681" s="5" customFormat="1" ht="11.25"/>
    <row r="682" s="5" customFormat="1" ht="11.25"/>
    <row r="683" s="5" customFormat="1" ht="11.25"/>
    <row r="684" s="5" customFormat="1" ht="11.25"/>
    <row r="685" s="5" customFormat="1" ht="11.25"/>
    <row r="686" s="5" customFormat="1" ht="11.25"/>
    <row r="687" s="5" customFormat="1" ht="11.25"/>
    <row r="688" s="5" customFormat="1" ht="11.25"/>
    <row r="689" s="5" customFormat="1" ht="11.25"/>
    <row r="690" s="5" customFormat="1" ht="11.25"/>
    <row r="691" s="5" customFormat="1" ht="11.25"/>
    <row r="692" s="5" customFormat="1" ht="11.25"/>
    <row r="693" s="5" customFormat="1" ht="11.25"/>
    <row r="694" s="5" customFormat="1" ht="11.25"/>
    <row r="695" s="5" customFormat="1" ht="11.25"/>
    <row r="696" s="5" customFormat="1" ht="11.25"/>
    <row r="697" s="5" customFormat="1" ht="11.25"/>
    <row r="698" s="5" customFormat="1" ht="11.25"/>
    <row r="699" s="5" customFormat="1" ht="11.25"/>
    <row r="700" s="5" customFormat="1" ht="11.25"/>
    <row r="701" s="5" customFormat="1" ht="11.25"/>
    <row r="702" s="5" customFormat="1" ht="11.25"/>
    <row r="703" s="5" customFormat="1" ht="11.25"/>
    <row r="704" s="5" customFormat="1" ht="11.25"/>
    <row r="705" s="5" customFormat="1" ht="11.25"/>
    <row r="706" s="5" customFormat="1" ht="11.25"/>
    <row r="707" s="5" customFormat="1" ht="11.25"/>
    <row r="708" s="5" customFormat="1" ht="11.25"/>
    <row r="709" s="5" customFormat="1" ht="11.25"/>
    <row r="710" s="5" customFormat="1" ht="11.25"/>
    <row r="711" s="5" customFormat="1" ht="11.25"/>
    <row r="712" s="5" customFormat="1" ht="11.25"/>
    <row r="713" s="5" customFormat="1" ht="11.25"/>
    <row r="714" s="5" customFormat="1" ht="11.25"/>
    <row r="715" s="5" customFormat="1" ht="11.25"/>
    <row r="716" s="5" customFormat="1" ht="11.25"/>
    <row r="717" s="5" customFormat="1" ht="11.25"/>
    <row r="718" s="5" customFormat="1" ht="11.25"/>
    <row r="719" s="5" customFormat="1" ht="11.25"/>
    <row r="720" s="5" customFormat="1" ht="11.25"/>
    <row r="721" s="5" customFormat="1" ht="11.25"/>
    <row r="722" s="5" customFormat="1" ht="11.25"/>
    <row r="723" s="5" customFormat="1" ht="11.25"/>
    <row r="724" s="5" customFormat="1" ht="11.25"/>
    <row r="725" s="5" customFormat="1" ht="11.25"/>
    <row r="726" s="5" customFormat="1" ht="11.25"/>
    <row r="727" s="5" customFormat="1" ht="11.25"/>
    <row r="728" s="5" customFormat="1" ht="11.25"/>
    <row r="729" s="5" customFormat="1" ht="11.25"/>
    <row r="730" s="5" customFormat="1" ht="11.25"/>
    <row r="731" s="5" customFormat="1" ht="11.25"/>
    <row r="732" s="5" customFormat="1" ht="11.25"/>
    <row r="733" s="5" customFormat="1" ht="11.25"/>
    <row r="734" s="5" customFormat="1" ht="11.25"/>
    <row r="735" s="5" customFormat="1" ht="11.25"/>
    <row r="736" s="5" customFormat="1" ht="11.25"/>
    <row r="737" s="5" customFormat="1" ht="11.25"/>
    <row r="738" s="5" customFormat="1" ht="11.25"/>
    <row r="739" s="5" customFormat="1" ht="11.25"/>
    <row r="740" s="5" customFormat="1" ht="11.25"/>
    <row r="741" s="5" customFormat="1" ht="11.25"/>
    <row r="742" s="5" customFormat="1" ht="11.25"/>
    <row r="743" s="5" customFormat="1" ht="11.25"/>
    <row r="744" s="5" customFormat="1" ht="11.25"/>
    <row r="745" s="5" customFormat="1" ht="11.25"/>
    <row r="746" s="5" customFormat="1" ht="11.25"/>
    <row r="747" s="5" customFormat="1" ht="11.25"/>
    <row r="748" s="5" customFormat="1" ht="11.25"/>
    <row r="749" s="5" customFormat="1" ht="11.25"/>
    <row r="750" s="5" customFormat="1" ht="11.25"/>
    <row r="751" s="5" customFormat="1" ht="11.25"/>
    <row r="752" s="5" customFormat="1" ht="11.25"/>
    <row r="753" s="5" customFormat="1" ht="11.25"/>
    <row r="754" s="5" customFormat="1" ht="11.25"/>
    <row r="755" s="5" customFormat="1" ht="11.25"/>
    <row r="756" s="5" customFormat="1" ht="11.25"/>
    <row r="757" s="5" customFormat="1" ht="11.25"/>
    <row r="758" s="5" customFormat="1" ht="11.25"/>
    <row r="759" s="5" customFormat="1" ht="11.25"/>
    <row r="760" s="5" customFormat="1" ht="11.25"/>
    <row r="761" s="5" customFormat="1" ht="11.25"/>
    <row r="762" s="5" customFormat="1" ht="11.25"/>
    <row r="763" s="5" customFormat="1" ht="11.25"/>
    <row r="764" s="5" customFormat="1" ht="11.25"/>
    <row r="765" s="5" customFormat="1" ht="11.25"/>
    <row r="766" s="5" customFormat="1" ht="11.25"/>
    <row r="767" s="5" customFormat="1" ht="11.25"/>
    <row r="768" s="5" customFormat="1" ht="11.25"/>
    <row r="769" s="5" customFormat="1" ht="11.25"/>
    <row r="770" s="5" customFormat="1" ht="11.25"/>
    <row r="771" s="5" customFormat="1" ht="11.25"/>
    <row r="772" s="5" customFormat="1" ht="11.25"/>
    <row r="773" s="5" customFormat="1" ht="11.25"/>
    <row r="774" s="5" customFormat="1" ht="11.25"/>
    <row r="775" s="5" customFormat="1" ht="11.25"/>
    <row r="776" s="5" customFormat="1" ht="11.25"/>
    <row r="777" s="5" customFormat="1" ht="11.25"/>
    <row r="778" s="5" customFormat="1" ht="11.25"/>
    <row r="779" s="5" customFormat="1" ht="11.25"/>
    <row r="780" s="5" customFormat="1" ht="11.25"/>
    <row r="781" s="5" customFormat="1" ht="11.25"/>
    <row r="782" s="5" customFormat="1" ht="11.25"/>
    <row r="783" s="5" customFormat="1" ht="11.25"/>
    <row r="784" s="5" customFormat="1" ht="11.25"/>
    <row r="785" s="5" customFormat="1" ht="11.25"/>
    <row r="786" s="5" customFormat="1" ht="11.25"/>
    <row r="787" s="5" customFormat="1" ht="11.25"/>
    <row r="788" s="5" customFormat="1" ht="11.25"/>
    <row r="789" s="5" customFormat="1" ht="11.25"/>
    <row r="790" s="5" customFormat="1" ht="11.25"/>
    <row r="791" s="5" customFormat="1" ht="11.25"/>
    <row r="792" s="5" customFormat="1" ht="11.25"/>
    <row r="793" s="5" customFormat="1" ht="11.25"/>
    <row r="794" s="5" customFormat="1" ht="11.25"/>
    <row r="795" s="5" customFormat="1" ht="11.25"/>
    <row r="796" s="5" customFormat="1" ht="11.25"/>
    <row r="797" s="5" customFormat="1" ht="11.25"/>
    <row r="798" s="5" customFormat="1" ht="11.25"/>
    <row r="799" s="5" customFormat="1" ht="11.25"/>
    <row r="800" s="5" customFormat="1" ht="11.25"/>
    <row r="801" s="5" customFormat="1" ht="11.25"/>
    <row r="802" s="5" customFormat="1" ht="11.25"/>
    <row r="803" s="5" customFormat="1" ht="11.25"/>
    <row r="804" s="5" customFormat="1" ht="11.25"/>
    <row r="805" s="5" customFormat="1" ht="11.25"/>
    <row r="806" s="5" customFormat="1" ht="11.25"/>
    <row r="807" s="5" customFormat="1" ht="11.25"/>
    <row r="808" s="5" customFormat="1" ht="11.25"/>
    <row r="809" s="5" customFormat="1" ht="11.25"/>
    <row r="810" s="5" customFormat="1" ht="11.25"/>
    <row r="811" s="5" customFormat="1" ht="11.25"/>
    <row r="812" s="5" customFormat="1" ht="11.25"/>
    <row r="813" s="5" customFormat="1" ht="11.25"/>
    <row r="814" s="5" customFormat="1" ht="11.25"/>
    <row r="815" s="5" customFormat="1" ht="11.25"/>
    <row r="816" s="5" customFormat="1" ht="11.25"/>
    <row r="817" s="5" customFormat="1" ht="11.25"/>
    <row r="818" s="5" customFormat="1" ht="11.25"/>
    <row r="819" s="5" customFormat="1" ht="11.25"/>
    <row r="820" s="5" customFormat="1" ht="11.25"/>
    <row r="821" s="5" customFormat="1" ht="11.25"/>
    <row r="822" s="5" customFormat="1" ht="11.25"/>
    <row r="823" s="5" customFormat="1" ht="11.25"/>
    <row r="824" s="5" customFormat="1" ht="11.25"/>
    <row r="825" s="5" customFormat="1" ht="11.25"/>
    <row r="826" s="5" customFormat="1" ht="11.25"/>
    <row r="827" s="5" customFormat="1" ht="11.25"/>
    <row r="828" s="5" customFormat="1" ht="11.25"/>
    <row r="829" s="5" customFormat="1" ht="11.25"/>
    <row r="830" s="5" customFormat="1" ht="11.25"/>
    <row r="831" s="5" customFormat="1" ht="11.25"/>
    <row r="832" s="5" customFormat="1" ht="11.25"/>
    <row r="833" s="5" customFormat="1" ht="11.25"/>
    <row r="834" s="5" customFormat="1" ht="11.25"/>
    <row r="835" s="5" customFormat="1" ht="11.25"/>
    <row r="836" s="5" customFormat="1" ht="11.25"/>
    <row r="837" s="5" customFormat="1" ht="11.25"/>
    <row r="838" s="5" customFormat="1" ht="11.25"/>
    <row r="839" s="5" customFormat="1" ht="11.25"/>
    <row r="840" s="5" customFormat="1" ht="11.25"/>
    <row r="841" s="5" customFormat="1" ht="11.25"/>
    <row r="842" s="5" customFormat="1" ht="11.25"/>
    <row r="843" s="5" customFormat="1" ht="11.25"/>
    <row r="844" s="5" customFormat="1" ht="11.25"/>
    <row r="845" s="5" customFormat="1" ht="11.25"/>
    <row r="846" s="5" customFormat="1" ht="11.25"/>
    <row r="847" s="5" customFormat="1" ht="11.25"/>
    <row r="848" s="5" customFormat="1" ht="11.25"/>
    <row r="849" s="5" customFormat="1" ht="11.25"/>
    <row r="850" s="5" customFormat="1" ht="11.25"/>
    <row r="851" s="5" customFormat="1" ht="11.25"/>
    <row r="852" s="5" customFormat="1" ht="11.25"/>
    <row r="853" s="5" customFormat="1" ht="11.25"/>
    <row r="854" s="5" customFormat="1" ht="11.25"/>
    <row r="855" s="5" customFormat="1" ht="11.25"/>
    <row r="856" s="5" customFormat="1" ht="11.25"/>
    <row r="857" s="5" customFormat="1" ht="11.25"/>
    <row r="858" s="5" customFormat="1" ht="11.25"/>
    <row r="859" s="5" customFormat="1" ht="11.25"/>
    <row r="860" s="5" customFormat="1" ht="11.25"/>
    <row r="861" s="5" customFormat="1" ht="11.25"/>
    <row r="862" s="5" customFormat="1" ht="11.25"/>
    <row r="863" s="5" customFormat="1" ht="11.25"/>
    <row r="864" s="5" customFormat="1" ht="11.25"/>
    <row r="865" s="5" customFormat="1" ht="11.25"/>
    <row r="866" s="5" customFormat="1" ht="11.25"/>
    <row r="867" s="5" customFormat="1" ht="11.25"/>
    <row r="868" s="5" customFormat="1" ht="11.25"/>
    <row r="869" s="5" customFormat="1" ht="11.25"/>
    <row r="870" s="5" customFormat="1" ht="11.25"/>
    <row r="871" s="5" customFormat="1" ht="11.25"/>
    <row r="872" s="5" customFormat="1" ht="11.25"/>
    <row r="873" s="5" customFormat="1" ht="11.25"/>
    <row r="874" s="5" customFormat="1" ht="11.25"/>
    <row r="875" s="5" customFormat="1" ht="11.25"/>
    <row r="876" s="5" customFormat="1" ht="11.25"/>
    <row r="877" s="5" customFormat="1" ht="11.25"/>
    <row r="878" s="5" customFormat="1" ht="11.25"/>
    <row r="879" s="5" customFormat="1" ht="11.25"/>
    <row r="880" s="5" customFormat="1" ht="11.25"/>
    <row r="881" s="5" customFormat="1" ht="11.25"/>
    <row r="882" s="5" customFormat="1" ht="11.25"/>
    <row r="883" s="5" customFormat="1" ht="11.25"/>
    <row r="884" s="5" customFormat="1" ht="11.25"/>
    <row r="885" s="5" customFormat="1" ht="11.25"/>
    <row r="886" s="5" customFormat="1" ht="11.25"/>
    <row r="887" s="5" customFormat="1" ht="11.25"/>
    <row r="888" s="5" customFormat="1" ht="11.25"/>
    <row r="889" s="5" customFormat="1" ht="11.25"/>
    <row r="890" s="5" customFormat="1" ht="11.25"/>
    <row r="891" s="5" customFormat="1" ht="11.25"/>
    <row r="892" s="5" customFormat="1" ht="11.25"/>
    <row r="893" s="5" customFormat="1" ht="11.25"/>
    <row r="894" s="5" customFormat="1" ht="11.25"/>
    <row r="895" s="5" customFormat="1" ht="11.25"/>
    <row r="896" s="5" customFormat="1" ht="11.25"/>
    <row r="897" s="5" customFormat="1" ht="11.25"/>
    <row r="898" s="5" customFormat="1" ht="11.25"/>
    <row r="899" s="5" customFormat="1" ht="11.25"/>
    <row r="900" s="5" customFormat="1" ht="11.25"/>
    <row r="901" s="5" customFormat="1" ht="11.25"/>
    <row r="902" s="5" customFormat="1" ht="11.25"/>
    <row r="903" s="5" customFormat="1" ht="11.25"/>
    <row r="904" s="5" customFormat="1" ht="11.25"/>
    <row r="905" s="5" customFormat="1" ht="11.25"/>
    <row r="906" s="5" customFormat="1" ht="11.25"/>
    <row r="907" s="5" customFormat="1" ht="11.25"/>
    <row r="908" s="5" customFormat="1" ht="11.25"/>
    <row r="909" s="5" customFormat="1" ht="11.25"/>
    <row r="910" s="5" customFormat="1" ht="11.25"/>
    <row r="911" s="5" customFormat="1" ht="11.25"/>
    <row r="912" s="5" customFormat="1" ht="11.25"/>
    <row r="913" s="5" customFormat="1" ht="11.25"/>
    <row r="914" s="5" customFormat="1" ht="11.25"/>
    <row r="915" s="5" customFormat="1" ht="11.25"/>
    <row r="916" s="5" customFormat="1" ht="11.25"/>
    <row r="917" s="5" customFormat="1" ht="11.25"/>
    <row r="918" s="5" customFormat="1" ht="11.25"/>
    <row r="919" s="5" customFormat="1" ht="11.25"/>
    <row r="920" s="5" customFormat="1" ht="11.25"/>
    <row r="921" s="5" customFormat="1" ht="11.25"/>
    <row r="922" s="5" customFormat="1" ht="11.25"/>
    <row r="923" s="5" customFormat="1" ht="11.25"/>
    <row r="924" s="5" customFormat="1" ht="11.25"/>
    <row r="925" s="5" customFormat="1" ht="11.25"/>
    <row r="926" s="5" customFormat="1" ht="11.25"/>
    <row r="927" s="5" customFormat="1" ht="11.25"/>
    <row r="928" s="5" customFormat="1" ht="11.25"/>
    <row r="929" s="5" customFormat="1" ht="11.25"/>
    <row r="930" s="5" customFormat="1" ht="11.25"/>
    <row r="931" s="5" customFormat="1" ht="11.25"/>
    <row r="932" s="5" customFormat="1" ht="11.25"/>
    <row r="933" s="5" customFormat="1" ht="11.25"/>
    <row r="934" s="5" customFormat="1" ht="11.25"/>
    <row r="935" s="5" customFormat="1" ht="11.25"/>
    <row r="936" s="5" customFormat="1" ht="11.25"/>
    <row r="937" s="5" customFormat="1" ht="11.25"/>
    <row r="938" s="5" customFormat="1" ht="11.25"/>
    <row r="939" s="5" customFormat="1" ht="11.25"/>
    <row r="940" s="5" customFormat="1" ht="11.25"/>
    <row r="941" s="5" customFormat="1" ht="11.25"/>
    <row r="942" s="5" customFormat="1" ht="11.25"/>
    <row r="943" s="5" customFormat="1" ht="11.25"/>
    <row r="944" s="5" customFormat="1" ht="11.25"/>
    <row r="945" s="5" customFormat="1" ht="11.25"/>
    <row r="946" s="5" customFormat="1" ht="11.25"/>
    <row r="947" s="5" customFormat="1" ht="11.25"/>
    <row r="948" s="5" customFormat="1" ht="11.25"/>
    <row r="949" s="5" customFormat="1" ht="11.25"/>
    <row r="950" s="5" customFormat="1" ht="11.25"/>
    <row r="951" s="5" customFormat="1" ht="11.25"/>
    <row r="952" s="5" customFormat="1" ht="11.25"/>
    <row r="953" s="5" customFormat="1" ht="11.25"/>
    <row r="954" s="5" customFormat="1" ht="11.25"/>
    <row r="955" s="5" customFormat="1" ht="11.25"/>
    <row r="956" s="5" customFormat="1" ht="11.25"/>
    <row r="957" s="5" customFormat="1" ht="11.25"/>
    <row r="958" s="5" customFormat="1" ht="11.25"/>
    <row r="959" s="5" customFormat="1" ht="11.25"/>
    <row r="960" s="5" customFormat="1" ht="11.25"/>
    <row r="961" s="5" customFormat="1" ht="11.25"/>
    <row r="962" s="5" customFormat="1" ht="11.25"/>
    <row r="963" s="5" customFormat="1" ht="11.25"/>
    <row r="964" s="5" customFormat="1" ht="11.25"/>
    <row r="965" s="5" customFormat="1" ht="11.25"/>
    <row r="966" s="5" customFormat="1" ht="11.25"/>
    <row r="967" s="5" customFormat="1" ht="11.25"/>
    <row r="968" s="5" customFormat="1" ht="11.25"/>
    <row r="969" s="5" customFormat="1" ht="11.25"/>
    <row r="970" s="5" customFormat="1" ht="11.25"/>
    <row r="971" s="5" customFormat="1" ht="11.25"/>
    <row r="972" s="5" customFormat="1" ht="11.25"/>
    <row r="973" s="5" customFormat="1" ht="11.25"/>
    <row r="974" s="5" customFormat="1" ht="11.25"/>
    <row r="975" s="5" customFormat="1" ht="11.25"/>
    <row r="976" s="5" customFormat="1" ht="11.25"/>
    <row r="977" s="5" customFormat="1" ht="11.25"/>
    <row r="978" s="5" customFormat="1" ht="11.25"/>
    <row r="979" s="5" customFormat="1" ht="11.25"/>
    <row r="980" s="5" customFormat="1" ht="11.25"/>
    <row r="981" s="5" customFormat="1" ht="11.25"/>
    <row r="982" s="5" customFormat="1" ht="11.25"/>
    <row r="983" s="5" customFormat="1" ht="11.25"/>
    <row r="984" s="5" customFormat="1" ht="11.25"/>
    <row r="985" s="5" customFormat="1" ht="11.25"/>
    <row r="986" s="5" customFormat="1" ht="11.25"/>
    <row r="987" s="5" customFormat="1" ht="11.25"/>
    <row r="988" s="5" customFormat="1" ht="11.25"/>
    <row r="989" s="5" customFormat="1" ht="11.25"/>
    <row r="990" s="5" customFormat="1" ht="11.25"/>
    <row r="991" s="5" customFormat="1" ht="11.25"/>
    <row r="992" s="5" customFormat="1" ht="11.25"/>
    <row r="993" s="5" customFormat="1" ht="11.25"/>
    <row r="994" s="5" customFormat="1" ht="11.25"/>
    <row r="995" s="5" customFormat="1" ht="11.25"/>
    <row r="996" s="5" customFormat="1" ht="11.25"/>
    <row r="997" s="5" customFormat="1" ht="11.25"/>
    <row r="998" s="5" customFormat="1" ht="11.25"/>
    <row r="999" s="5" customFormat="1" ht="11.25"/>
    <row r="1000" s="5" customFormat="1" ht="11.25"/>
    <row r="1001" s="5" customFormat="1" ht="11.25"/>
    <row r="1002" s="5" customFormat="1" ht="11.25"/>
    <row r="1003" s="5" customFormat="1" ht="11.25"/>
    <row r="1004" s="5" customFormat="1" ht="11.25"/>
    <row r="1005" s="5" customFormat="1" ht="11.25"/>
    <row r="1006" s="5" customFormat="1" ht="11.25"/>
    <row r="1007" s="5" customFormat="1" ht="11.25"/>
    <row r="1008" s="5" customFormat="1" ht="11.25"/>
    <row r="1009" s="5" customFormat="1" ht="11.25"/>
    <row r="1010" s="5" customFormat="1" ht="11.25"/>
    <row r="1011" s="5" customFormat="1" ht="11.25"/>
    <row r="1012" s="5" customFormat="1" ht="11.25"/>
    <row r="1013" s="5" customFormat="1" ht="11.25"/>
    <row r="1014" s="5" customFormat="1" ht="11.25"/>
    <row r="1015" s="5" customFormat="1" ht="11.25"/>
    <row r="1016" s="5" customFormat="1" ht="11.25"/>
    <row r="1017" s="5" customFormat="1" ht="11.25"/>
    <row r="1018" s="5" customFormat="1" ht="11.25"/>
    <row r="1019" s="5" customFormat="1" ht="11.25"/>
    <row r="1020" s="5" customFormat="1" ht="11.25"/>
    <row r="1021" s="5" customFormat="1" ht="11.25"/>
    <row r="1022" s="5" customFormat="1" ht="11.25"/>
    <row r="1023" s="5" customFormat="1" ht="11.25"/>
    <row r="1024" s="5" customFormat="1" ht="11.25"/>
    <row r="1025" s="5" customFormat="1" ht="11.25"/>
    <row r="1026" s="5" customFormat="1" ht="11.25"/>
    <row r="1027" s="5" customFormat="1" ht="11.25"/>
    <row r="1028" s="5" customFormat="1" ht="11.25"/>
    <row r="1029" s="5" customFormat="1" ht="11.25"/>
    <row r="1030" s="5" customFormat="1" ht="11.25"/>
    <row r="1031" s="5" customFormat="1" ht="11.25"/>
    <row r="1032" s="5" customFormat="1" ht="11.25"/>
    <row r="1033" s="5" customFormat="1" ht="11.25"/>
    <row r="1034" s="5" customFormat="1" ht="11.25"/>
    <row r="1035" s="5" customFormat="1" ht="11.25"/>
    <row r="1036" s="5" customFormat="1" ht="11.25"/>
    <row r="1037" s="5" customFormat="1" ht="11.25"/>
    <row r="1038" s="5" customFormat="1" ht="11.25"/>
    <row r="1039" s="5" customFormat="1" ht="11.25"/>
    <row r="1040" s="5" customFormat="1" ht="11.25"/>
    <row r="1041" s="5" customFormat="1" ht="11.25"/>
    <row r="1042" s="5" customFormat="1" ht="11.25"/>
    <row r="1043" s="5" customFormat="1" ht="11.25"/>
    <row r="1044" s="5" customFormat="1" ht="11.25"/>
    <row r="1045" s="5" customFormat="1" ht="11.25"/>
    <row r="1046" s="5" customFormat="1" ht="11.25"/>
    <row r="1047" s="5" customFormat="1" ht="11.25"/>
    <row r="1048" s="5" customFormat="1" ht="11.25"/>
    <row r="1049" s="5" customFormat="1" ht="11.25"/>
    <row r="1050" s="5" customFormat="1" ht="11.25"/>
    <row r="1051" s="5" customFormat="1" ht="11.25"/>
    <row r="1052" s="5" customFormat="1" ht="11.25"/>
    <row r="1053" s="5" customFormat="1" ht="11.25"/>
    <row r="1054" s="5" customFormat="1" ht="11.25"/>
    <row r="1055" s="5" customFormat="1" ht="11.25"/>
    <row r="1056" s="5" customFormat="1" ht="11.25"/>
    <row r="1057" s="5" customFormat="1" ht="11.25"/>
    <row r="1058" s="5" customFormat="1" ht="11.25"/>
    <row r="1059" s="5" customFormat="1" ht="11.25"/>
    <row r="1060" s="5" customFormat="1" ht="11.25"/>
    <row r="1061" s="5" customFormat="1" ht="11.25"/>
    <row r="1062" s="5" customFormat="1" ht="11.25"/>
    <row r="1063" s="5" customFormat="1" ht="11.25"/>
    <row r="1064" s="5" customFormat="1" ht="11.25"/>
    <row r="1065" s="5" customFormat="1" ht="11.25"/>
    <row r="1066" s="5" customFormat="1" ht="11.25"/>
    <row r="1067" s="5" customFormat="1" ht="11.25"/>
    <row r="1068" s="5" customFormat="1" ht="11.25"/>
    <row r="1069" s="5" customFormat="1" ht="11.25"/>
    <row r="1070" s="5" customFormat="1" ht="11.25"/>
    <row r="1071" s="5" customFormat="1" ht="11.25"/>
    <row r="1072" s="5" customFormat="1" ht="11.25"/>
    <row r="1073" s="5" customFormat="1" ht="11.25"/>
    <row r="1074" s="5" customFormat="1" ht="11.25"/>
    <row r="1075" s="5" customFormat="1" ht="11.25"/>
    <row r="1076" s="5" customFormat="1" ht="11.25"/>
    <row r="1077" s="5" customFormat="1" ht="11.25"/>
    <row r="1078" s="5" customFormat="1" ht="11.25"/>
    <row r="1079" s="5" customFormat="1" ht="11.25"/>
    <row r="1080" s="5" customFormat="1" ht="11.25"/>
    <row r="1081" s="5" customFormat="1" ht="11.25"/>
    <row r="1082" s="5" customFormat="1" ht="11.25"/>
    <row r="1083" s="5" customFormat="1" ht="11.25"/>
    <row r="1084" s="5" customFormat="1" ht="11.25"/>
    <row r="1085" s="5" customFormat="1" ht="11.25"/>
    <row r="1086" s="5" customFormat="1" ht="11.25"/>
    <row r="1087" s="5" customFormat="1" ht="11.25"/>
    <row r="1088" s="5" customFormat="1" ht="11.25"/>
    <row r="1089" s="5" customFormat="1" ht="11.25"/>
    <row r="1090" s="5" customFormat="1" ht="11.25"/>
    <row r="1091" s="5" customFormat="1" ht="11.25"/>
    <row r="1092" s="5" customFormat="1" ht="11.25"/>
    <row r="1093" s="5" customFormat="1" ht="11.25"/>
    <row r="1094" s="5" customFormat="1" ht="11.25"/>
    <row r="1095" s="5" customFormat="1" ht="11.25"/>
    <row r="1096" s="5" customFormat="1" ht="11.25"/>
    <row r="1097" s="5" customFormat="1" ht="11.25"/>
    <row r="1098" s="5" customFormat="1" ht="11.25"/>
    <row r="1099" s="5" customFormat="1" ht="11.25"/>
    <row r="1100" s="5" customFormat="1" ht="11.25"/>
    <row r="1101" s="5" customFormat="1" ht="11.25"/>
    <row r="1102" s="5" customFormat="1" ht="11.25"/>
    <row r="1103" s="5" customFormat="1" ht="11.25"/>
    <row r="1104" s="5" customFormat="1" ht="11.25"/>
    <row r="1105" s="5" customFormat="1" ht="11.25"/>
    <row r="1106" s="5" customFormat="1" ht="11.25"/>
    <row r="1107" s="5" customFormat="1" ht="11.25"/>
    <row r="1108" s="5" customFormat="1" ht="11.25"/>
    <row r="1109" s="5" customFormat="1" ht="11.25"/>
    <row r="1110" s="5" customFormat="1" ht="11.25"/>
    <row r="1111" s="5" customFormat="1" ht="11.25"/>
    <row r="1112" s="5" customFormat="1" ht="11.25"/>
    <row r="1113" s="5" customFormat="1" ht="11.25"/>
    <row r="1114" s="5" customFormat="1" ht="11.25"/>
    <row r="1115" s="5" customFormat="1" ht="11.25"/>
    <row r="1116" s="5" customFormat="1" ht="11.25"/>
    <row r="1117" s="5" customFormat="1" ht="11.25"/>
    <row r="1118" s="5" customFormat="1" ht="11.25"/>
  </sheetData>
  <mergeCells count="23">
    <mergeCell ref="I3:J3"/>
    <mergeCell ref="I4:J4"/>
    <mergeCell ref="A7:B7"/>
    <mergeCell ref="A8:B8"/>
    <mergeCell ref="A1:B4"/>
    <mergeCell ref="C1:H4"/>
    <mergeCell ref="I1:J1"/>
    <mergeCell ref="I2:J2"/>
    <mergeCell ref="A6:B6"/>
    <mergeCell ref="A21:B21"/>
    <mergeCell ref="I11:I12"/>
    <mergeCell ref="A30:B30"/>
    <mergeCell ref="A11:A12"/>
    <mergeCell ref="B11:B12"/>
    <mergeCell ref="C11:C12"/>
    <mergeCell ref="A13:I13"/>
    <mergeCell ref="A22:B22"/>
    <mergeCell ref="D11:F11"/>
    <mergeCell ref="G11:G12"/>
    <mergeCell ref="H11:H12"/>
    <mergeCell ref="A5:B5"/>
    <mergeCell ref="A9:B9"/>
    <mergeCell ref="A10:B10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222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58"/>
  <sheetViews>
    <sheetView showGridLines="0" zoomScale="120" zoomScaleNormal="120" workbookViewId="0">
      <selection activeCell="I1" sqref="I1:J4"/>
    </sheetView>
  </sheetViews>
  <sheetFormatPr baseColWidth="10" defaultRowHeight="12.75"/>
  <cols>
    <col min="1" max="1" width="7.5703125" style="4" customWidth="1"/>
    <col min="2" max="2" width="29.85546875" style="4" customWidth="1"/>
    <col min="3" max="3" width="27.28515625" style="4" customWidth="1"/>
    <col min="4" max="4" width="16.140625" style="4" customWidth="1"/>
    <col min="5" max="5" width="7.42578125" style="4" hidden="1" customWidth="1"/>
    <col min="6" max="6" width="9.5703125" style="4" customWidth="1"/>
    <col min="7" max="7" width="9.85546875" style="4" customWidth="1"/>
    <col min="8" max="8" width="8.85546875" style="4" customWidth="1"/>
    <col min="9" max="9" width="13.28515625" style="4" customWidth="1"/>
    <col min="10" max="10" width="7.28515625" style="4" customWidth="1"/>
    <col min="11" max="11" width="10.42578125" style="4" customWidth="1"/>
    <col min="12" max="12" width="9.42578125" style="4" customWidth="1"/>
    <col min="13" max="13" width="8.5703125" style="4" customWidth="1"/>
    <col min="14" max="14" width="8.42578125" style="4" customWidth="1"/>
    <col min="15" max="16384" width="11.42578125" style="4"/>
  </cols>
  <sheetData>
    <row r="1" spans="1:10" ht="21" customHeight="1">
      <c r="A1" s="312"/>
      <c r="B1" s="312"/>
      <c r="C1" s="313" t="str">
        <f>+'POA-01'!C1:H4</f>
        <v>PLAN OPERATIVO ANUAL DE INVERSIONES- V. 0 - 2016</v>
      </c>
      <c r="D1" s="313"/>
      <c r="E1" s="313"/>
      <c r="F1" s="313"/>
      <c r="G1" s="313"/>
      <c r="H1" s="313"/>
      <c r="I1" s="399" t="s">
        <v>181</v>
      </c>
      <c r="J1" s="400"/>
    </row>
    <row r="2" spans="1:10" ht="18.75" customHeight="1">
      <c r="A2" s="312"/>
      <c r="B2" s="312"/>
      <c r="C2" s="313"/>
      <c r="D2" s="313"/>
      <c r="E2" s="313"/>
      <c r="F2" s="313"/>
      <c r="G2" s="313"/>
      <c r="H2" s="313"/>
      <c r="I2" s="399" t="s">
        <v>182</v>
      </c>
      <c r="J2" s="400"/>
    </row>
    <row r="3" spans="1:10" ht="18.75" customHeight="1">
      <c r="A3" s="312"/>
      <c r="B3" s="312"/>
      <c r="C3" s="313"/>
      <c r="D3" s="313"/>
      <c r="E3" s="313"/>
      <c r="F3" s="313"/>
      <c r="G3" s="313"/>
      <c r="H3" s="313"/>
      <c r="I3" s="399" t="s">
        <v>183</v>
      </c>
      <c r="J3" s="400"/>
    </row>
    <row r="4" spans="1:10" s="12" customFormat="1" ht="18">
      <c r="A4" s="312"/>
      <c r="B4" s="312"/>
      <c r="C4" s="313"/>
      <c r="D4" s="313"/>
      <c r="E4" s="313"/>
      <c r="F4" s="313"/>
      <c r="G4" s="313"/>
      <c r="H4" s="313"/>
      <c r="I4" s="303" t="s">
        <v>188</v>
      </c>
      <c r="J4" s="303"/>
    </row>
    <row r="5" spans="1:10" s="6" customFormat="1" ht="13.5" customHeight="1">
      <c r="A5" s="359" t="s">
        <v>175</v>
      </c>
      <c r="B5" s="359"/>
      <c r="C5" s="208"/>
      <c r="D5" s="208"/>
      <c r="E5" s="208"/>
      <c r="F5" s="208"/>
      <c r="G5" s="208"/>
      <c r="H5" s="144" t="s">
        <v>106</v>
      </c>
      <c r="I5" s="144"/>
      <c r="J5" s="198"/>
    </row>
    <row r="6" spans="1:10" s="6" customFormat="1" ht="16.5">
      <c r="A6" s="364" t="s">
        <v>169</v>
      </c>
      <c r="B6" s="364"/>
      <c r="C6" s="56">
        <f>+'POA-01'!C6</f>
        <v>0</v>
      </c>
      <c r="D6" s="66"/>
      <c r="E6" s="10"/>
      <c r="F6" s="10"/>
      <c r="G6" s="10"/>
      <c r="H6" s="10"/>
      <c r="I6" s="10"/>
      <c r="J6" s="7"/>
    </row>
    <row r="7" spans="1:10" s="6" customFormat="1" ht="16.5">
      <c r="A7" s="364" t="s">
        <v>170</v>
      </c>
      <c r="B7" s="364"/>
      <c r="C7" s="57">
        <f>+'POA-01'!C7</f>
        <v>0</v>
      </c>
      <c r="D7" s="66"/>
      <c r="E7" s="10"/>
      <c r="F7" s="10"/>
      <c r="G7" s="10"/>
      <c r="H7" s="10"/>
      <c r="I7" s="10"/>
      <c r="J7" s="7"/>
    </row>
    <row r="8" spans="1:10" s="6" customFormat="1" ht="15" customHeight="1">
      <c r="A8" s="364" t="s">
        <v>167</v>
      </c>
      <c r="B8" s="364"/>
      <c r="C8" s="57">
        <f>+'POA-01'!C9</f>
        <v>0</v>
      </c>
      <c r="D8" s="66"/>
      <c r="E8" s="10"/>
      <c r="F8" s="10"/>
      <c r="G8" s="10"/>
      <c r="H8" s="10"/>
      <c r="I8" s="10"/>
      <c r="J8" s="7"/>
    </row>
    <row r="9" spans="1:10" s="5" customFormat="1" ht="15.75" customHeight="1">
      <c r="A9" s="364" t="s">
        <v>171</v>
      </c>
      <c r="B9" s="364"/>
      <c r="C9" s="87"/>
      <c r="D9" s="87"/>
    </row>
    <row r="10" spans="1:10" s="8" customFormat="1" ht="14.25" thickBot="1">
      <c r="A10" s="365" t="s">
        <v>178</v>
      </c>
      <c r="B10" s="365"/>
      <c r="C10" s="67"/>
      <c r="D10" s="68" t="s">
        <v>38</v>
      </c>
    </row>
    <row r="11" spans="1:10" s="5" customFormat="1" ht="12.75" customHeight="1" thickBot="1">
      <c r="A11" s="117" t="s">
        <v>39</v>
      </c>
      <c r="B11" s="360" t="s">
        <v>28</v>
      </c>
      <c r="C11" s="361"/>
      <c r="D11" s="118" t="s">
        <v>21</v>
      </c>
    </row>
    <row r="12" spans="1:10" s="5" customFormat="1" ht="13.5">
      <c r="A12" s="119">
        <v>2</v>
      </c>
      <c r="B12" s="362" t="s">
        <v>122</v>
      </c>
      <c r="C12" s="363"/>
      <c r="D12" s="192">
        <f>SUM(D13:D26)</f>
        <v>0</v>
      </c>
    </row>
    <row r="13" spans="1:10" s="5" customFormat="1" ht="13.5">
      <c r="A13" s="77" t="s">
        <v>109</v>
      </c>
      <c r="B13" s="357" t="s">
        <v>147</v>
      </c>
      <c r="C13" s="358"/>
      <c r="D13" s="173"/>
    </row>
    <row r="14" spans="1:10" s="5" customFormat="1" ht="13.5">
      <c r="A14" s="77" t="s">
        <v>110</v>
      </c>
      <c r="B14" s="357" t="s">
        <v>148</v>
      </c>
      <c r="C14" s="358"/>
      <c r="D14" s="173"/>
    </row>
    <row r="15" spans="1:10" s="5" customFormat="1" ht="13.5">
      <c r="A15" s="77" t="s">
        <v>111</v>
      </c>
      <c r="B15" s="357" t="s">
        <v>149</v>
      </c>
      <c r="C15" s="358"/>
      <c r="D15" s="173"/>
    </row>
    <row r="16" spans="1:10" s="5" customFormat="1" ht="13.5">
      <c r="A16" s="77" t="s">
        <v>112</v>
      </c>
      <c r="B16" s="357" t="s">
        <v>150</v>
      </c>
      <c r="C16" s="358"/>
      <c r="D16" s="174">
        <f>+PTOXACTIV!S26</f>
        <v>0</v>
      </c>
    </row>
    <row r="17" spans="1:4" s="5" customFormat="1" ht="13.5">
      <c r="A17" s="77" t="s">
        <v>113</v>
      </c>
      <c r="B17" s="357" t="s">
        <v>151</v>
      </c>
      <c r="C17" s="358"/>
      <c r="D17" s="173"/>
    </row>
    <row r="18" spans="1:4" s="5" customFormat="1" ht="13.5">
      <c r="A18" s="77" t="s">
        <v>114</v>
      </c>
      <c r="B18" s="357" t="s">
        <v>152</v>
      </c>
      <c r="C18" s="358"/>
      <c r="D18" s="173"/>
    </row>
    <row r="19" spans="1:4" s="5" customFormat="1" ht="13.5">
      <c r="A19" s="77" t="s">
        <v>115</v>
      </c>
      <c r="B19" s="357" t="s">
        <v>153</v>
      </c>
      <c r="C19" s="358"/>
      <c r="D19" s="173"/>
    </row>
    <row r="20" spans="1:4" s="5" customFormat="1" ht="13.5">
      <c r="A20" s="77" t="s">
        <v>116</v>
      </c>
      <c r="B20" s="357" t="s">
        <v>154</v>
      </c>
      <c r="C20" s="358"/>
      <c r="D20" s="173"/>
    </row>
    <row r="21" spans="1:4" s="5" customFormat="1" ht="13.5">
      <c r="A21" s="77" t="s">
        <v>117</v>
      </c>
      <c r="B21" s="171"/>
      <c r="C21" s="172"/>
      <c r="D21" s="120"/>
    </row>
    <row r="22" spans="1:4" s="5" customFormat="1" ht="13.5">
      <c r="A22" s="77" t="s">
        <v>118</v>
      </c>
      <c r="B22" s="171"/>
      <c r="C22" s="172"/>
      <c r="D22" s="79"/>
    </row>
    <row r="23" spans="1:4" s="5" customFormat="1" ht="13.5">
      <c r="A23" s="77" t="s">
        <v>119</v>
      </c>
      <c r="B23" s="171"/>
      <c r="C23" s="172"/>
      <c r="D23" s="79"/>
    </row>
    <row r="24" spans="1:4" s="5" customFormat="1" ht="13.5">
      <c r="A24" s="77" t="s">
        <v>120</v>
      </c>
      <c r="B24" s="171"/>
      <c r="C24" s="172"/>
      <c r="D24" s="79">
        <v>0</v>
      </c>
    </row>
    <row r="25" spans="1:4" s="5" customFormat="1" ht="13.5">
      <c r="A25" s="77" t="s">
        <v>121</v>
      </c>
      <c r="B25" s="355"/>
      <c r="C25" s="356"/>
      <c r="D25" s="79"/>
    </row>
    <row r="26" spans="1:4" s="5" customFormat="1" ht="13.5">
      <c r="A26" s="77" t="s">
        <v>123</v>
      </c>
      <c r="B26" s="355"/>
      <c r="C26" s="356"/>
      <c r="D26" s="79"/>
    </row>
    <row r="27" spans="1:4" s="5" customFormat="1" ht="13.5">
      <c r="A27" s="77"/>
      <c r="B27" s="355"/>
      <c r="C27" s="356"/>
      <c r="D27" s="79"/>
    </row>
    <row r="28" spans="1:4" s="5" customFormat="1" ht="13.5">
      <c r="A28" s="77"/>
      <c r="B28" s="355"/>
      <c r="C28" s="356"/>
      <c r="D28" s="79"/>
    </row>
    <row r="29" spans="1:4" s="5" customFormat="1" ht="13.5">
      <c r="A29" s="77"/>
      <c r="B29" s="355"/>
      <c r="C29" s="356"/>
      <c r="D29" s="79"/>
    </row>
    <row r="30" spans="1:4" s="5" customFormat="1" ht="13.5">
      <c r="A30" s="77"/>
      <c r="B30" s="355"/>
      <c r="C30" s="356"/>
      <c r="D30" s="79"/>
    </row>
    <row r="31" spans="1:4" s="5" customFormat="1" ht="13.5">
      <c r="A31" s="77"/>
      <c r="B31" s="355"/>
      <c r="C31" s="356"/>
      <c r="D31" s="79"/>
    </row>
    <row r="32" spans="1:4" s="5" customFormat="1" ht="11.25">
      <c r="A32" s="14"/>
    </row>
    <row r="33" s="5" customFormat="1" ht="11.25"/>
    <row r="34" s="5" customFormat="1" ht="11.25"/>
    <row r="35" s="5" customFormat="1" ht="11.25"/>
    <row r="36" s="5" customFormat="1" ht="11.25"/>
    <row r="37" s="5" customFormat="1" ht="11.25"/>
    <row r="38" s="5" customFormat="1" ht="11.25"/>
    <row r="39" s="5" customFormat="1" ht="11.25"/>
    <row r="40" s="5" customFormat="1" ht="11.25"/>
    <row r="41" s="5" customFormat="1" ht="11.25"/>
    <row r="42" s="5" customFormat="1" ht="11.25"/>
    <row r="43" s="5" customFormat="1" ht="11.25"/>
    <row r="44" s="5" customFormat="1" ht="11.25"/>
    <row r="45" s="5" customFormat="1" ht="12" customHeight="1"/>
    <row r="46" s="5" customFormat="1" ht="11.25"/>
    <row r="47" s="5" customFormat="1" ht="11.25"/>
    <row r="48" s="5" customFormat="1" ht="11.25"/>
    <row r="49" s="5" customFormat="1" ht="11.25"/>
    <row r="50" s="5" customFormat="1" ht="11.25"/>
    <row r="51" s="5" customFormat="1" ht="11.25"/>
    <row r="52" s="5" customFormat="1" ht="11.25"/>
    <row r="53" s="5" customFormat="1" ht="11.25"/>
    <row r="54" s="5" customFormat="1" ht="11.25"/>
    <row r="55" s="5" customFormat="1" ht="11.25"/>
    <row r="56" s="5" customFormat="1" ht="15" customHeight="1"/>
    <row r="57" s="5" customFormat="1" ht="11.25"/>
    <row r="58" s="5" customFormat="1" ht="11.25"/>
    <row r="59" s="5" customFormat="1" ht="11.25"/>
    <row r="60" s="5" customFormat="1" ht="11.25"/>
    <row r="61" s="5" customFormat="1" ht="11.25"/>
    <row r="62" s="5" customFormat="1" ht="11.25"/>
    <row r="63" s="5" customFormat="1" ht="11.25"/>
    <row r="64" s="5" customFormat="1" ht="11.25"/>
    <row r="65" s="5" customFormat="1" ht="11.25"/>
    <row r="66" s="5" customFormat="1" ht="11.25"/>
    <row r="67" s="5" customFormat="1" ht="11.25"/>
    <row r="68" s="5" customFormat="1" ht="11.25"/>
    <row r="69" s="5" customFormat="1" ht="11.25"/>
    <row r="70" s="5" customFormat="1" ht="11.25"/>
    <row r="71" s="5" customFormat="1" ht="11.25"/>
    <row r="72" s="5" customFormat="1" ht="11.25"/>
    <row r="73" s="5" customFormat="1" ht="11.25"/>
    <row r="74" s="5" customFormat="1" ht="11.25"/>
    <row r="75" s="5" customFormat="1" ht="11.25"/>
    <row r="76" s="5" customFormat="1" ht="11.25"/>
    <row r="77" s="5" customFormat="1" ht="11.25"/>
    <row r="78" s="5" customFormat="1" ht="11.25"/>
    <row r="79" s="5" customFormat="1" ht="11.25"/>
    <row r="80" s="5" customFormat="1" ht="11.25"/>
    <row r="81" s="5" customFormat="1" ht="11.25"/>
    <row r="82" s="5" customFormat="1" ht="11.25"/>
    <row r="83" s="5" customFormat="1" ht="11.25"/>
    <row r="84" s="5" customFormat="1" ht="11.25"/>
    <row r="85" s="5" customFormat="1" ht="11.25"/>
    <row r="86" s="5" customFormat="1" ht="11.25"/>
    <row r="87" s="5" customFormat="1" ht="11.25"/>
    <row r="88" s="5" customFormat="1" ht="11.25"/>
    <row r="89" s="5" customFormat="1" ht="11.25"/>
    <row r="90" s="5" customFormat="1" ht="11.25"/>
    <row r="91" s="5" customFormat="1" ht="11.25"/>
    <row r="92" s="5" customFormat="1" ht="11.25"/>
    <row r="93" s="5" customFormat="1" ht="11.25"/>
    <row r="94" s="5" customFormat="1" ht="11.25"/>
    <row r="95" s="5" customFormat="1" ht="11.25"/>
    <row r="96" s="5" customFormat="1" ht="11.25"/>
    <row r="97" s="5" customFormat="1" ht="11.25"/>
    <row r="98" s="5" customFormat="1" ht="11.25"/>
    <row r="99" s="5" customFormat="1" ht="11.25"/>
    <row r="100" s="5" customFormat="1" ht="11.25"/>
    <row r="101" s="5" customFormat="1" ht="11.25"/>
    <row r="102" s="5" customFormat="1" ht="11.25"/>
    <row r="103" s="5" customFormat="1" ht="11.25"/>
    <row r="104" s="5" customFormat="1" ht="11.25"/>
    <row r="105" s="5" customFormat="1" ht="11.25"/>
    <row r="106" s="5" customFormat="1" ht="11.25"/>
    <row r="107" s="5" customFormat="1" ht="11.25"/>
    <row r="108" s="5" customFormat="1" ht="11.25"/>
    <row r="109" s="5" customFormat="1" ht="11.25"/>
    <row r="110" s="5" customFormat="1" ht="11.25"/>
    <row r="111" s="5" customFormat="1" ht="11.25"/>
    <row r="112" s="5" customFormat="1" ht="11.25"/>
    <row r="113" s="5" customFormat="1" ht="11.25"/>
    <row r="114" s="5" customFormat="1" ht="11.25"/>
    <row r="115" s="5" customFormat="1" ht="11.25"/>
    <row r="116" s="5" customFormat="1" ht="11.25"/>
    <row r="117" s="5" customFormat="1" ht="11.25"/>
    <row r="118" s="5" customFormat="1" ht="11.25"/>
    <row r="119" s="5" customFormat="1" ht="11.25"/>
    <row r="120" s="5" customFormat="1" ht="11.25"/>
    <row r="121" s="5" customFormat="1" ht="11.25"/>
    <row r="122" s="5" customFormat="1" ht="11.25"/>
    <row r="123" s="5" customFormat="1" ht="11.25"/>
    <row r="124" s="5" customFormat="1" ht="11.25"/>
    <row r="125" s="5" customFormat="1" ht="11.25"/>
    <row r="126" s="5" customFormat="1" ht="11.25"/>
    <row r="127" s="5" customFormat="1" ht="11.25"/>
    <row r="128" s="5" customFormat="1" ht="11.25"/>
    <row r="129" s="5" customFormat="1" ht="11.25"/>
    <row r="130" s="5" customFormat="1" ht="11.25"/>
    <row r="131" s="5" customFormat="1" ht="11.25"/>
    <row r="132" s="5" customFormat="1" ht="11.25"/>
    <row r="133" s="5" customFormat="1" ht="11.25"/>
    <row r="134" s="5" customFormat="1" ht="11.25"/>
    <row r="135" s="5" customFormat="1" ht="11.25"/>
    <row r="136" s="5" customFormat="1" ht="11.25"/>
    <row r="137" s="5" customFormat="1" ht="11.25"/>
    <row r="138" s="5" customFormat="1" ht="11.25"/>
    <row r="139" s="5" customFormat="1" ht="11.25"/>
    <row r="140" s="5" customFormat="1" ht="11.25"/>
    <row r="141" s="5" customFormat="1" ht="11.25"/>
    <row r="142" s="5" customFormat="1" ht="11.25"/>
    <row r="143" s="5" customFormat="1" ht="11.25"/>
    <row r="144" s="5" customFormat="1" ht="11.25"/>
    <row r="145" s="5" customFormat="1" ht="11.25"/>
    <row r="146" s="5" customFormat="1" ht="11.25"/>
    <row r="147" s="5" customFormat="1" ht="11.25"/>
    <row r="148" s="5" customFormat="1" ht="11.25"/>
    <row r="149" s="5" customFormat="1" ht="11.25"/>
    <row r="150" s="5" customFormat="1" ht="11.25"/>
    <row r="151" s="5" customFormat="1" ht="11.25"/>
    <row r="152" s="5" customFormat="1" ht="11.25"/>
    <row r="153" s="5" customFormat="1" ht="11.25"/>
    <row r="154" s="5" customFormat="1" ht="11.25"/>
    <row r="155" s="5" customFormat="1" ht="11.25"/>
    <row r="156" s="5" customFormat="1" ht="11.25"/>
    <row r="157" s="5" customFormat="1" ht="11.25"/>
    <row r="158" s="5" customFormat="1" ht="11.25"/>
    <row r="159" s="5" customFormat="1" ht="11.25"/>
    <row r="160" s="5" customFormat="1" ht="11.25"/>
    <row r="161" s="5" customFormat="1" ht="11.25"/>
    <row r="162" s="5" customFormat="1" ht="11.25"/>
    <row r="163" s="5" customFormat="1" ht="11.25"/>
    <row r="164" s="5" customFormat="1" ht="11.25"/>
    <row r="165" s="5" customFormat="1" ht="11.25"/>
    <row r="166" s="5" customFormat="1" ht="11.25"/>
    <row r="167" s="5" customFormat="1" ht="11.25"/>
    <row r="168" s="5" customFormat="1" ht="11.25"/>
    <row r="169" s="5" customFormat="1" ht="11.25"/>
    <row r="170" s="5" customFormat="1" ht="11.25"/>
    <row r="171" s="5" customFormat="1" ht="11.25"/>
    <row r="172" s="5" customFormat="1" ht="11.25"/>
    <row r="173" s="5" customFormat="1" ht="11.25"/>
    <row r="174" s="5" customFormat="1" ht="11.25"/>
    <row r="175" s="5" customFormat="1" ht="11.25"/>
    <row r="176" s="5" customFormat="1" ht="11.25"/>
    <row r="177" s="5" customFormat="1" ht="11.25"/>
    <row r="178" s="5" customFormat="1" ht="11.25"/>
    <row r="179" s="5" customFormat="1" ht="11.25"/>
    <row r="180" s="5" customFormat="1" ht="11.25"/>
    <row r="181" s="5" customFormat="1" ht="11.25"/>
    <row r="182" s="5" customFormat="1" ht="11.25"/>
    <row r="183" s="5" customFormat="1" ht="11.25"/>
    <row r="184" s="5" customFormat="1" ht="11.25"/>
    <row r="185" s="5" customFormat="1" ht="11.25"/>
    <row r="186" s="5" customFormat="1" ht="11.25"/>
    <row r="187" s="5" customFormat="1" ht="11.25"/>
    <row r="188" s="5" customFormat="1" ht="11.25"/>
    <row r="189" s="5" customFormat="1" ht="11.25"/>
    <row r="190" s="5" customFormat="1" ht="11.25"/>
    <row r="191" s="5" customFormat="1" ht="11.25"/>
    <row r="192" s="5" customFormat="1" ht="11.25"/>
    <row r="193" s="5" customFormat="1" ht="11.25"/>
    <row r="194" s="5" customFormat="1" ht="11.25"/>
    <row r="195" s="5" customFormat="1" ht="11.25"/>
    <row r="196" s="5" customFormat="1" ht="11.25"/>
    <row r="197" s="5" customFormat="1" ht="11.25"/>
    <row r="198" s="5" customFormat="1" ht="11.25"/>
    <row r="199" s="5" customFormat="1" ht="11.25"/>
    <row r="200" s="5" customFormat="1" ht="11.25"/>
    <row r="201" s="5" customFormat="1" ht="11.25"/>
    <row r="202" s="5" customFormat="1" ht="11.25"/>
    <row r="203" s="5" customFormat="1" ht="11.25"/>
    <row r="204" s="5" customFormat="1" ht="11.25"/>
    <row r="205" s="5" customFormat="1" ht="11.25"/>
    <row r="206" s="5" customFormat="1" ht="11.25"/>
    <row r="207" s="5" customFormat="1" ht="11.25"/>
    <row r="208" s="5" customFormat="1" ht="11.25"/>
    <row r="209" s="5" customFormat="1" ht="11.25"/>
    <row r="210" s="5" customFormat="1" ht="11.25"/>
    <row r="211" s="5" customFormat="1" ht="11.25"/>
    <row r="212" s="5" customFormat="1" ht="11.25"/>
    <row r="213" s="5" customFormat="1" ht="11.25"/>
    <row r="214" s="5" customFormat="1" ht="11.25"/>
    <row r="215" s="5" customFormat="1" ht="11.25"/>
    <row r="216" s="5" customFormat="1" ht="11.25"/>
    <row r="217" s="5" customFormat="1" ht="11.25"/>
    <row r="218" s="5" customFormat="1" ht="11.25"/>
    <row r="219" s="5" customFormat="1" ht="11.25"/>
    <row r="220" s="5" customFormat="1" ht="11.25"/>
    <row r="221" s="5" customFormat="1" ht="11.25"/>
    <row r="222" s="5" customFormat="1" ht="11.25"/>
    <row r="223" s="5" customFormat="1" ht="11.25"/>
    <row r="224" s="5" customFormat="1" ht="11.25"/>
    <row r="225" s="5" customFormat="1" ht="11.25"/>
    <row r="226" s="5" customFormat="1" ht="11.25"/>
    <row r="227" s="5" customFormat="1" ht="11.25"/>
    <row r="228" s="5" customFormat="1" ht="11.25"/>
    <row r="229" s="5" customFormat="1" ht="11.25"/>
    <row r="230" s="5" customFormat="1" ht="11.25"/>
    <row r="231" s="5" customFormat="1" ht="11.25"/>
    <row r="232" s="5" customFormat="1" ht="11.25"/>
    <row r="233" s="5" customFormat="1" ht="11.25"/>
    <row r="234" s="5" customFormat="1" ht="11.25"/>
    <row r="235" s="5" customFormat="1" ht="11.25"/>
    <row r="236" s="5" customFormat="1" ht="11.25"/>
    <row r="237" s="5" customFormat="1" ht="11.25"/>
    <row r="238" s="5" customFormat="1" ht="11.25"/>
    <row r="239" s="5" customFormat="1" ht="11.25"/>
    <row r="240" s="5" customFormat="1" ht="11.25"/>
    <row r="241" s="5" customFormat="1" ht="11.25"/>
    <row r="242" s="5" customFormat="1" ht="11.25"/>
    <row r="243" s="5" customFormat="1" ht="11.25"/>
    <row r="244" s="5" customFormat="1" ht="11.25"/>
    <row r="245" s="5" customFormat="1" ht="11.25"/>
    <row r="246" s="5" customFormat="1" ht="11.25"/>
    <row r="247" s="5" customFormat="1" ht="11.25"/>
    <row r="248" s="5" customFormat="1" ht="11.25"/>
    <row r="249" s="5" customFormat="1" ht="11.25"/>
    <row r="250" s="5" customFormat="1" ht="11.25"/>
    <row r="251" s="5" customFormat="1" ht="11.25"/>
    <row r="252" s="5" customFormat="1" ht="11.25"/>
    <row r="253" s="5" customFormat="1" ht="11.25"/>
    <row r="254" s="5" customFormat="1" ht="11.25"/>
    <row r="255" s="5" customFormat="1" ht="11.25"/>
    <row r="256" s="5" customFormat="1" ht="11.25"/>
    <row r="257" s="5" customFormat="1" ht="11.25"/>
    <row r="258" s="5" customFormat="1" ht="11.25"/>
    <row r="259" s="5" customFormat="1" ht="11.25"/>
    <row r="260" s="5" customFormat="1" ht="11.25"/>
    <row r="261" s="5" customFormat="1" ht="11.25"/>
    <row r="262" s="5" customFormat="1" ht="11.25"/>
    <row r="263" s="5" customFormat="1" ht="11.25"/>
    <row r="264" s="5" customFormat="1" ht="11.25"/>
    <row r="265" s="5" customFormat="1" ht="11.25"/>
    <row r="266" s="5" customFormat="1" ht="11.25"/>
    <row r="267" s="5" customFormat="1" ht="11.25"/>
    <row r="268" s="5" customFormat="1" ht="11.25"/>
    <row r="269" s="5" customFormat="1" ht="11.25"/>
    <row r="270" s="5" customFormat="1" ht="11.25"/>
    <row r="271" s="5" customFormat="1" ht="11.25"/>
    <row r="272" s="5" customFormat="1" ht="11.25"/>
    <row r="273" s="5" customFormat="1" ht="11.25"/>
    <row r="274" s="5" customFormat="1" ht="11.25"/>
    <row r="275" s="5" customFormat="1" ht="11.25"/>
    <row r="276" s="5" customFormat="1" ht="11.25"/>
    <row r="277" s="5" customFormat="1" ht="11.25"/>
    <row r="278" s="5" customFormat="1" ht="11.25"/>
    <row r="279" s="5" customFormat="1" ht="11.25"/>
    <row r="280" s="5" customFormat="1" ht="11.25"/>
    <row r="281" s="5" customFormat="1" ht="11.25"/>
    <row r="282" s="5" customFormat="1" ht="11.25"/>
    <row r="283" s="5" customFormat="1" ht="11.25"/>
    <row r="284" s="5" customFormat="1" ht="11.25"/>
    <row r="285" s="5" customFormat="1" ht="11.25"/>
    <row r="286" s="5" customFormat="1" ht="11.25"/>
    <row r="287" s="5" customFormat="1" ht="11.25"/>
    <row r="288" s="5" customFormat="1" ht="11.25"/>
    <row r="289" s="5" customFormat="1" ht="11.25"/>
    <row r="290" s="5" customFormat="1" ht="11.25"/>
    <row r="291" s="5" customFormat="1" ht="11.25"/>
    <row r="292" s="5" customFormat="1" ht="11.25"/>
    <row r="293" s="5" customFormat="1" ht="11.25"/>
    <row r="294" s="5" customFormat="1" ht="11.25"/>
    <row r="295" s="5" customFormat="1" ht="11.25"/>
    <row r="296" s="5" customFormat="1" ht="11.25"/>
    <row r="297" s="5" customFormat="1" ht="11.25"/>
    <row r="298" s="5" customFormat="1" ht="11.25"/>
    <row r="299" s="5" customFormat="1" ht="11.25"/>
    <row r="300" s="5" customFormat="1" ht="11.25"/>
    <row r="301" s="5" customFormat="1" ht="11.25"/>
    <row r="302" s="5" customFormat="1" ht="11.25"/>
    <row r="303" s="5" customFormat="1" ht="11.25"/>
    <row r="304" s="5" customFormat="1" ht="11.25"/>
    <row r="305" s="5" customFormat="1" ht="11.25"/>
    <row r="306" s="5" customFormat="1" ht="11.25"/>
    <row r="307" s="5" customFormat="1" ht="11.25"/>
    <row r="308" s="5" customFormat="1" ht="11.25"/>
    <row r="309" s="5" customFormat="1" ht="11.25"/>
    <row r="310" s="5" customFormat="1" ht="11.25"/>
    <row r="311" s="5" customFormat="1" ht="11.25"/>
    <row r="312" s="5" customFormat="1" ht="11.25"/>
    <row r="313" s="5" customFormat="1" ht="11.25"/>
    <row r="314" s="5" customFormat="1" ht="11.25"/>
    <row r="315" s="5" customFormat="1" ht="11.25"/>
    <row r="316" s="5" customFormat="1" ht="11.25"/>
    <row r="317" s="5" customFormat="1" ht="11.25"/>
    <row r="318" s="5" customFormat="1" ht="11.25"/>
    <row r="319" s="5" customFormat="1" ht="11.25"/>
    <row r="320" s="5" customFormat="1" ht="11.25"/>
    <row r="321" s="5" customFormat="1" ht="11.25"/>
    <row r="322" s="5" customFormat="1" ht="11.25"/>
    <row r="323" s="5" customFormat="1" ht="11.25"/>
    <row r="324" s="5" customFormat="1" ht="11.25"/>
    <row r="325" s="5" customFormat="1" ht="11.25"/>
    <row r="326" s="5" customFormat="1" ht="11.25"/>
    <row r="327" s="5" customFormat="1" ht="11.25"/>
    <row r="328" s="5" customFormat="1" ht="11.25"/>
    <row r="329" s="5" customFormat="1" ht="11.25"/>
    <row r="330" s="5" customFormat="1" ht="11.25"/>
    <row r="331" s="5" customFormat="1" ht="11.25"/>
    <row r="332" s="5" customFormat="1" ht="11.25"/>
    <row r="333" s="5" customFormat="1" ht="11.25"/>
    <row r="334" s="5" customFormat="1" ht="11.25"/>
    <row r="335" s="5" customFormat="1" ht="11.25"/>
    <row r="336" s="5" customFormat="1" ht="11.25"/>
    <row r="337" s="5" customFormat="1" ht="11.25"/>
    <row r="338" s="5" customFormat="1" ht="11.25"/>
    <row r="339" s="5" customFormat="1" ht="11.25"/>
    <row r="340" s="5" customFormat="1" ht="11.25"/>
    <row r="341" s="5" customFormat="1" ht="11.25"/>
    <row r="342" s="5" customFormat="1" ht="11.25"/>
    <row r="343" s="5" customFormat="1" ht="11.25"/>
    <row r="344" s="5" customFormat="1" ht="11.25"/>
    <row r="345" s="5" customFormat="1" ht="11.25"/>
    <row r="346" s="5" customFormat="1" ht="11.25"/>
    <row r="347" s="5" customFormat="1" ht="11.25"/>
    <row r="348" s="5" customFormat="1" ht="11.25"/>
    <row r="349" s="5" customFormat="1" ht="11.25"/>
    <row r="350" s="5" customFormat="1" ht="11.25"/>
    <row r="351" s="5" customFormat="1" ht="11.25"/>
    <row r="352" s="5" customFormat="1" ht="11.25"/>
    <row r="353" s="5" customFormat="1" ht="11.25"/>
    <row r="354" s="5" customFormat="1" ht="11.25"/>
    <row r="355" s="5" customFormat="1" ht="11.25"/>
    <row r="356" s="5" customFormat="1" ht="11.25"/>
    <row r="357" s="5" customFormat="1" ht="11.25"/>
    <row r="358" s="5" customFormat="1" ht="11.25"/>
  </sheetData>
  <mergeCells count="29">
    <mergeCell ref="A5:B5"/>
    <mergeCell ref="B14:C14"/>
    <mergeCell ref="B11:C11"/>
    <mergeCell ref="B12:C12"/>
    <mergeCell ref="B13:C13"/>
    <mergeCell ref="A6:B6"/>
    <mergeCell ref="A7:B7"/>
    <mergeCell ref="A8:B8"/>
    <mergeCell ref="A9:B9"/>
    <mergeCell ref="A10:B10"/>
    <mergeCell ref="B25:C25"/>
    <mergeCell ref="B15:C15"/>
    <mergeCell ref="B16:C16"/>
    <mergeCell ref="B17:C17"/>
    <mergeCell ref="B18:C18"/>
    <mergeCell ref="B19:C19"/>
    <mergeCell ref="B20:C20"/>
    <mergeCell ref="B26:C26"/>
    <mergeCell ref="B31:C31"/>
    <mergeCell ref="B27:C27"/>
    <mergeCell ref="B28:C28"/>
    <mergeCell ref="B29:C29"/>
    <mergeCell ref="B30:C30"/>
    <mergeCell ref="A1:B4"/>
    <mergeCell ref="C1:H4"/>
    <mergeCell ref="I1:J1"/>
    <mergeCell ref="I2:J2"/>
    <mergeCell ref="I3:J3"/>
    <mergeCell ref="I4:J4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22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54"/>
  <sheetViews>
    <sheetView zoomScale="115" workbookViewId="0">
      <selection activeCell="O17" sqref="O17"/>
    </sheetView>
  </sheetViews>
  <sheetFormatPr baseColWidth="10" defaultRowHeight="10.5"/>
  <cols>
    <col min="1" max="1" width="5.28515625" style="16" customWidth="1"/>
    <col min="2" max="2" width="17.85546875" style="16" customWidth="1"/>
    <col min="3" max="3" width="10.42578125" style="16" customWidth="1"/>
    <col min="4" max="4" width="9" style="16" customWidth="1"/>
    <col min="5" max="5" width="9.85546875" style="16" customWidth="1"/>
    <col min="6" max="6" width="9.7109375" style="16" customWidth="1"/>
    <col min="7" max="7" width="9.42578125" style="16" customWidth="1"/>
    <col min="8" max="8" width="9.85546875" style="16" customWidth="1"/>
    <col min="9" max="9" width="9.140625" style="16" customWidth="1"/>
    <col min="10" max="10" width="9.42578125" style="16" customWidth="1"/>
    <col min="11" max="11" width="9" style="16" customWidth="1"/>
    <col min="12" max="12" width="8.85546875" style="16" customWidth="1"/>
    <col min="13" max="13" width="9" style="16" customWidth="1"/>
    <col min="14" max="14" width="9.5703125" style="16" customWidth="1"/>
    <col min="15" max="15" width="10.140625" style="16" customWidth="1"/>
    <col min="16" max="16" width="11.42578125" style="16" customWidth="1"/>
    <col min="17" max="17" width="10.140625" style="16" customWidth="1"/>
    <col min="18" max="18" width="14" style="16" customWidth="1"/>
    <col min="19" max="16384" width="11.42578125" style="16"/>
  </cols>
  <sheetData>
    <row r="1" spans="1:24" ht="24" customHeight="1">
      <c r="A1" s="312"/>
      <c r="B1" s="312"/>
      <c r="C1" s="313" t="str">
        <f>+'POA-01'!C1:H4</f>
        <v>PLAN OPERATIVO ANUAL DE INVERSIONES- V. 0 - 2016</v>
      </c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01" t="s">
        <v>181</v>
      </c>
      <c r="O1" s="301"/>
      <c r="P1" s="301"/>
    </row>
    <row r="2" spans="1:24" ht="21.75" customHeight="1">
      <c r="A2" s="312"/>
      <c r="B2" s="312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01" t="s">
        <v>182</v>
      </c>
      <c r="O2" s="301"/>
      <c r="P2" s="301"/>
    </row>
    <row r="3" spans="1:24" ht="20.25" customHeight="1">
      <c r="A3" s="312"/>
      <c r="B3" s="312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01" t="s">
        <v>183</v>
      </c>
      <c r="O3" s="301"/>
      <c r="P3" s="301"/>
    </row>
    <row r="4" spans="1:24" ht="18.75" customHeight="1">
      <c r="A4" s="312"/>
      <c r="B4" s="312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03" t="s">
        <v>189</v>
      </c>
      <c r="O4" s="303"/>
      <c r="P4" s="303"/>
    </row>
    <row r="5" spans="1:24" ht="12.75" customHeight="1" thickBot="1">
      <c r="A5" s="375" t="s">
        <v>179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41"/>
      <c r="R5" s="41"/>
      <c r="S5" s="41"/>
      <c r="T5" s="41"/>
      <c r="U5" s="41"/>
      <c r="V5" s="41"/>
      <c r="W5" s="41"/>
      <c r="X5" s="41"/>
    </row>
    <row r="6" spans="1:24" ht="3" hidden="1" customHeight="1" thickBot="1">
      <c r="A6" s="121"/>
      <c r="B6" s="122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  <c r="Q6" s="37"/>
      <c r="R6" s="41"/>
      <c r="S6" s="35"/>
      <c r="T6" s="41"/>
      <c r="U6" s="41"/>
      <c r="V6" s="37"/>
      <c r="W6" s="41"/>
      <c r="X6" s="35"/>
    </row>
    <row r="7" spans="1:24" ht="13.5" thickBot="1">
      <c r="A7" s="366"/>
      <c r="B7" s="368" t="s">
        <v>22</v>
      </c>
      <c r="C7" s="370" t="s">
        <v>125</v>
      </c>
      <c r="D7" s="372" t="s">
        <v>42</v>
      </c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4"/>
      <c r="P7" s="376" t="s">
        <v>25</v>
      </c>
    </row>
    <row r="8" spans="1:24" ht="13.5" thickBot="1">
      <c r="A8" s="367"/>
      <c r="B8" s="369"/>
      <c r="C8" s="371"/>
      <c r="D8" s="125" t="s">
        <v>44</v>
      </c>
      <c r="E8" s="214" t="s">
        <v>161</v>
      </c>
      <c r="F8" s="126" t="s">
        <v>45</v>
      </c>
      <c r="G8" s="126" t="s">
        <v>46</v>
      </c>
      <c r="H8" s="126" t="s">
        <v>47</v>
      </c>
      <c r="I8" s="126" t="s">
        <v>48</v>
      </c>
      <c r="J8" s="126" t="s">
        <v>49</v>
      </c>
      <c r="K8" s="126" t="s">
        <v>50</v>
      </c>
      <c r="L8" s="126" t="s">
        <v>51</v>
      </c>
      <c r="M8" s="126" t="s">
        <v>52</v>
      </c>
      <c r="N8" s="126" t="s">
        <v>53</v>
      </c>
      <c r="O8" s="127" t="s">
        <v>54</v>
      </c>
      <c r="P8" s="377"/>
      <c r="Q8" s="39"/>
      <c r="R8" s="39"/>
      <c r="S8" s="39"/>
      <c r="T8" s="38"/>
      <c r="U8" s="38"/>
      <c r="V8" s="40"/>
      <c r="W8" s="38"/>
      <c r="X8" s="38"/>
    </row>
    <row r="9" spans="1:24" ht="12.75">
      <c r="A9" s="128">
        <v>1000</v>
      </c>
      <c r="B9" s="140" t="s">
        <v>55</v>
      </c>
      <c r="C9" s="224">
        <f>+'POA-02'!J24</f>
        <v>0</v>
      </c>
      <c r="D9" s="129">
        <f t="shared" ref="D9:P9" si="0">SUM(D10:D11)</f>
        <v>0</v>
      </c>
      <c r="E9" s="129">
        <f t="shared" si="0"/>
        <v>0</v>
      </c>
      <c r="F9" s="129">
        <f t="shared" si="0"/>
        <v>0</v>
      </c>
      <c r="G9" s="129">
        <f t="shared" si="0"/>
        <v>0</v>
      </c>
      <c r="H9" s="129">
        <f t="shared" si="0"/>
        <v>0</v>
      </c>
      <c r="I9" s="129">
        <f t="shared" si="0"/>
        <v>0</v>
      </c>
      <c r="J9" s="129">
        <f t="shared" si="0"/>
        <v>0</v>
      </c>
      <c r="K9" s="129">
        <f t="shared" si="0"/>
        <v>0</v>
      </c>
      <c r="L9" s="129">
        <f t="shared" si="0"/>
        <v>0</v>
      </c>
      <c r="M9" s="129">
        <f t="shared" si="0"/>
        <v>0</v>
      </c>
      <c r="N9" s="129">
        <f t="shared" si="0"/>
        <v>0</v>
      </c>
      <c r="O9" s="129">
        <f t="shared" si="0"/>
        <v>0</v>
      </c>
      <c r="P9" s="224">
        <f t="shared" si="0"/>
        <v>0</v>
      </c>
    </row>
    <row r="10" spans="1:24" ht="12.75">
      <c r="A10" s="131">
        <v>1001</v>
      </c>
      <c r="B10" s="141" t="s">
        <v>56</v>
      </c>
      <c r="C10" s="132">
        <f>'POA-02'!J18</f>
        <v>0</v>
      </c>
      <c r="D10" s="293">
        <f>'POA-02'!$J$18/12</f>
        <v>0</v>
      </c>
      <c r="E10" s="293">
        <f>'POA-02'!$J$18/12</f>
        <v>0</v>
      </c>
      <c r="F10" s="293">
        <f>'POA-02'!$J$18/12</f>
        <v>0</v>
      </c>
      <c r="G10" s="293">
        <f>'POA-02'!$J$18/12</f>
        <v>0</v>
      </c>
      <c r="H10" s="293">
        <f>'POA-02'!$J$18/12</f>
        <v>0</v>
      </c>
      <c r="I10" s="293">
        <f>'POA-02'!$J$18/12</f>
        <v>0</v>
      </c>
      <c r="J10" s="293">
        <f>'POA-02'!$J$18/12</f>
        <v>0</v>
      </c>
      <c r="K10" s="293">
        <f>'POA-02'!$J$18/12</f>
        <v>0</v>
      </c>
      <c r="L10" s="293">
        <f>'POA-02'!$J$18/12</f>
        <v>0</v>
      </c>
      <c r="M10" s="293">
        <f>'POA-02'!$J$18/12</f>
        <v>0</v>
      </c>
      <c r="N10" s="293">
        <f>'POA-02'!$J$18/12</f>
        <v>0</v>
      </c>
      <c r="O10" s="293">
        <f>'POA-02'!$J$18/12</f>
        <v>0</v>
      </c>
      <c r="P10" s="130">
        <f>SUM(D10:O10)</f>
        <v>0</v>
      </c>
      <c r="Q10" s="39"/>
      <c r="R10" s="39"/>
      <c r="S10" s="39"/>
      <c r="T10" s="38"/>
      <c r="U10" s="38"/>
      <c r="V10" s="40"/>
      <c r="W10" s="38"/>
      <c r="X10" s="38"/>
    </row>
    <row r="11" spans="1:24" ht="12.75">
      <c r="A11" s="131">
        <v>1002</v>
      </c>
      <c r="B11" s="141" t="s">
        <v>57</v>
      </c>
      <c r="C11" s="222">
        <f>'POA-02'!J24</f>
        <v>0</v>
      </c>
      <c r="D11" s="196">
        <f>'POA-02'!$J$24/12</f>
        <v>0</v>
      </c>
      <c r="E11" s="196">
        <f>'POA-02'!$J$24/12</f>
        <v>0</v>
      </c>
      <c r="F11" s="196">
        <f>'POA-02'!$J$24/12</f>
        <v>0</v>
      </c>
      <c r="G11" s="196">
        <f>'POA-02'!$J$24/12</f>
        <v>0</v>
      </c>
      <c r="H11" s="196">
        <f>'POA-02'!$J$24/12</f>
        <v>0</v>
      </c>
      <c r="I11" s="196">
        <f>'POA-02'!$J$24/12</f>
        <v>0</v>
      </c>
      <c r="J11" s="196">
        <f>'POA-02'!$J$24/12</f>
        <v>0</v>
      </c>
      <c r="K11" s="196">
        <f>'POA-02'!$J$24/12</f>
        <v>0</v>
      </c>
      <c r="L11" s="196">
        <f>'POA-02'!$J$24/12</f>
        <v>0</v>
      </c>
      <c r="M11" s="196">
        <f>'POA-02'!$J$24/12</f>
        <v>0</v>
      </c>
      <c r="N11" s="196">
        <f>'POA-02'!$J$24/12</f>
        <v>0</v>
      </c>
      <c r="O11" s="196">
        <f>'POA-02'!$J$24/12</f>
        <v>0</v>
      </c>
      <c r="P11" s="265">
        <f>SUM(D11:O11)</f>
        <v>0</v>
      </c>
    </row>
    <row r="12" spans="1:24" ht="12.75">
      <c r="A12" s="134">
        <v>2000</v>
      </c>
      <c r="B12" s="141" t="s">
        <v>58</v>
      </c>
      <c r="C12" s="130">
        <f>+C13+C14+C18+C19+C23+C26+C30+C31+C32+C33+C34+C35+C36+C37+C38+C41+C42</f>
        <v>0</v>
      </c>
      <c r="D12" s="130">
        <f t="shared" ref="D12:P12" si="1">+D13+D14+D18+D19+D23+D26+D30+D31+D32+D33+D34+D35+D36+D37+D38+D41+D42</f>
        <v>0</v>
      </c>
      <c r="E12" s="130">
        <f t="shared" si="1"/>
        <v>0</v>
      </c>
      <c r="F12" s="130">
        <f t="shared" si="1"/>
        <v>0</v>
      </c>
      <c r="G12" s="130">
        <f t="shared" si="1"/>
        <v>0</v>
      </c>
      <c r="H12" s="130">
        <f t="shared" si="1"/>
        <v>0</v>
      </c>
      <c r="I12" s="130">
        <f t="shared" si="1"/>
        <v>0</v>
      </c>
      <c r="J12" s="130"/>
      <c r="K12" s="130"/>
      <c r="L12" s="130"/>
      <c r="M12" s="130"/>
      <c r="N12" s="130"/>
      <c r="O12" s="130"/>
      <c r="P12" s="130">
        <f t="shared" si="1"/>
        <v>0</v>
      </c>
      <c r="Q12" s="39"/>
      <c r="R12" s="209"/>
      <c r="S12" s="39"/>
      <c r="T12" s="38"/>
      <c r="U12" s="38"/>
      <c r="V12" s="40"/>
      <c r="W12" s="38"/>
      <c r="X12" s="38"/>
    </row>
    <row r="13" spans="1:24" ht="12.75">
      <c r="A13" s="131">
        <v>2001</v>
      </c>
      <c r="B13" s="141" t="s">
        <v>59</v>
      </c>
      <c r="C13" s="133">
        <f>'POA-04'!H22</f>
        <v>0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4"/>
      <c r="R13" s="210"/>
    </row>
    <row r="14" spans="1:24" ht="12.75">
      <c r="A14" s="131">
        <v>2002</v>
      </c>
      <c r="B14" s="141" t="s">
        <v>130</v>
      </c>
      <c r="C14" s="133">
        <f>'POA-03'!I23</f>
        <v>0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4"/>
      <c r="Q14" s="42"/>
      <c r="R14" s="42"/>
      <c r="S14" s="42"/>
      <c r="T14" s="42"/>
      <c r="U14" s="42"/>
      <c r="V14" s="42"/>
      <c r="W14" s="42"/>
      <c r="X14" s="42"/>
    </row>
    <row r="15" spans="1:24" ht="12.75">
      <c r="A15" s="131" t="s">
        <v>61</v>
      </c>
      <c r="B15" s="141" t="s">
        <v>62</v>
      </c>
      <c r="C15" s="133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4"/>
    </row>
    <row r="16" spans="1:24" ht="12.75">
      <c r="A16" s="131" t="s">
        <v>63</v>
      </c>
      <c r="B16" s="141" t="s">
        <v>64</v>
      </c>
      <c r="C16" s="133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4"/>
      <c r="Q16" s="39"/>
      <c r="R16" s="39"/>
      <c r="S16" s="39"/>
      <c r="T16" s="38"/>
      <c r="U16" s="38"/>
      <c r="V16" s="40"/>
      <c r="W16" s="38"/>
      <c r="X16" s="38"/>
    </row>
    <row r="17" spans="1:24" ht="12.75">
      <c r="A17" s="131" t="s">
        <v>65</v>
      </c>
      <c r="B17" s="141" t="s">
        <v>66</v>
      </c>
      <c r="C17" s="133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4"/>
    </row>
    <row r="18" spans="1:24" ht="19.5" customHeight="1">
      <c r="A18" s="131">
        <v>2003</v>
      </c>
      <c r="B18" s="142" t="s">
        <v>67</v>
      </c>
      <c r="C18" s="132">
        <f>'POA-06'!D64</f>
        <v>0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4"/>
    </row>
    <row r="19" spans="1:24" ht="12.75">
      <c r="A19" s="131">
        <v>2004</v>
      </c>
      <c r="B19" s="141" t="s">
        <v>68</v>
      </c>
      <c r="C19" s="132">
        <f>'POA-06'!D65</f>
        <v>0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4"/>
      <c r="Q19" s="39"/>
      <c r="R19" s="39"/>
      <c r="S19" s="39"/>
      <c r="T19" s="38"/>
      <c r="U19" s="38"/>
      <c r="V19" s="40"/>
      <c r="W19" s="38"/>
      <c r="X19" s="38"/>
    </row>
    <row r="20" spans="1:24" ht="12.75">
      <c r="A20" s="131" t="s">
        <v>69</v>
      </c>
      <c r="B20" s="141" t="s">
        <v>70</v>
      </c>
      <c r="C20" s="133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4"/>
    </row>
    <row r="21" spans="1:24" ht="12.75">
      <c r="A21" s="131" t="s">
        <v>71</v>
      </c>
      <c r="B21" s="141" t="s">
        <v>72</v>
      </c>
      <c r="C21" s="133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4"/>
    </row>
    <row r="22" spans="1:24" ht="12.75">
      <c r="A22" s="131" t="s">
        <v>73</v>
      </c>
      <c r="B22" s="141" t="s">
        <v>74</v>
      </c>
      <c r="C22" s="133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4"/>
    </row>
    <row r="23" spans="1:24" ht="12.75">
      <c r="A23" s="131">
        <v>2005</v>
      </c>
      <c r="B23" s="141" t="s">
        <v>75</v>
      </c>
      <c r="C23" s="132">
        <f>'POA-06'!D66</f>
        <v>0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4"/>
      <c r="Q23" s="39"/>
      <c r="R23" s="39"/>
      <c r="S23" s="39"/>
      <c r="T23" s="38"/>
      <c r="U23" s="38"/>
      <c r="V23" s="40"/>
      <c r="W23" s="38"/>
      <c r="X23" s="38"/>
    </row>
    <row r="24" spans="1:24" ht="12.75">
      <c r="A24" s="131" t="s">
        <v>76</v>
      </c>
      <c r="B24" s="141" t="s">
        <v>77</v>
      </c>
      <c r="C24" s="133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4"/>
    </row>
    <row r="25" spans="1:24" ht="12.75">
      <c r="A25" s="131" t="s">
        <v>78</v>
      </c>
      <c r="B25" s="141" t="s">
        <v>79</v>
      </c>
      <c r="C25" s="133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4"/>
    </row>
    <row r="26" spans="1:24" ht="12.75">
      <c r="A26" s="131">
        <v>2006</v>
      </c>
      <c r="B26" s="141" t="s">
        <v>80</v>
      </c>
      <c r="C26" s="135">
        <f>SUM(C27:C29)</f>
        <v>0</v>
      </c>
      <c r="D26" s="193">
        <f>'POA-06'!D16/12</f>
        <v>0</v>
      </c>
      <c r="E26" s="193">
        <f>'POA-06'!D16/12</f>
        <v>0</v>
      </c>
      <c r="F26" s="193">
        <f>'POA-06'!D16/12</f>
        <v>0</v>
      </c>
      <c r="G26" s="193">
        <f>'POA-06'!D16/12</f>
        <v>0</v>
      </c>
      <c r="H26" s="193">
        <f>'POA-06'!D16/12</f>
        <v>0</v>
      </c>
      <c r="I26" s="193">
        <f>'POA-06'!D16/12</f>
        <v>0</v>
      </c>
      <c r="J26" s="193">
        <f>'POA-06'!D16/12</f>
        <v>0</v>
      </c>
      <c r="K26" s="193">
        <f>'POA-06'!D16/12</f>
        <v>0</v>
      </c>
      <c r="L26" s="193">
        <f>'POA-06'!D16/12</f>
        <v>0</v>
      </c>
      <c r="M26" s="193">
        <f>'POA-06'!D16/12</f>
        <v>0</v>
      </c>
      <c r="N26" s="193">
        <f>'POA-06'!D16/12</f>
        <v>0</v>
      </c>
      <c r="O26" s="193">
        <f>'POA-06'!D16/12</f>
        <v>0</v>
      </c>
      <c r="P26" s="24">
        <f>+D26+E26+F26+G26+H26+I26+J26+K26+L26+M26+N26+O26</f>
        <v>0</v>
      </c>
    </row>
    <row r="27" spans="1:24" ht="12.75">
      <c r="A27" s="131" t="s">
        <v>81</v>
      </c>
      <c r="B27" s="141" t="s">
        <v>82</v>
      </c>
      <c r="C27" s="136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4"/>
    </row>
    <row r="28" spans="1:24" ht="12.75">
      <c r="A28" s="131" t="s">
        <v>83</v>
      </c>
      <c r="B28" s="143" t="s">
        <v>141</v>
      </c>
      <c r="C28" s="136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4"/>
      <c r="R28" s="139">
        <f>+R13</f>
        <v>0</v>
      </c>
    </row>
    <row r="29" spans="1:24" ht="11.25" customHeight="1">
      <c r="A29" s="131" t="s">
        <v>84</v>
      </c>
      <c r="B29" s="141" t="s">
        <v>85</v>
      </c>
      <c r="C29" s="133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4"/>
    </row>
    <row r="30" spans="1:24" ht="12.75">
      <c r="A30" s="131">
        <v>2007</v>
      </c>
      <c r="B30" s="143" t="s">
        <v>129</v>
      </c>
      <c r="C30" s="132">
        <v>0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4"/>
    </row>
    <row r="31" spans="1:24" ht="12.75" customHeight="1">
      <c r="A31" s="131">
        <v>2008</v>
      </c>
      <c r="B31" s="143" t="s">
        <v>140</v>
      </c>
      <c r="C31" s="132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4"/>
    </row>
    <row r="32" spans="1:24" ht="12.75">
      <c r="A32" s="131">
        <v>2009</v>
      </c>
      <c r="B32" s="141" t="s">
        <v>88</v>
      </c>
      <c r="C32" s="132">
        <f>'POA-06'!D70</f>
        <v>0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4"/>
    </row>
    <row r="33" spans="1:17" ht="12.75">
      <c r="A33" s="131">
        <v>2010</v>
      </c>
      <c r="B33" s="143" t="s">
        <v>139</v>
      </c>
      <c r="C33" s="132">
        <f>'POA-06'!D71</f>
        <v>0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4"/>
    </row>
    <row r="34" spans="1:17" ht="12.75">
      <c r="A34" s="131">
        <v>2011</v>
      </c>
      <c r="B34" s="141" t="s">
        <v>90</v>
      </c>
      <c r="C34" s="132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4"/>
    </row>
    <row r="35" spans="1:17" ht="19.5" customHeight="1">
      <c r="A35" s="131">
        <v>2012</v>
      </c>
      <c r="B35" s="142" t="s">
        <v>91</v>
      </c>
      <c r="C35" s="132">
        <f>'POA-06'!D73</f>
        <v>0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4"/>
    </row>
    <row r="36" spans="1:17" ht="12.75">
      <c r="A36" s="131">
        <v>2013</v>
      </c>
      <c r="B36" s="141" t="s">
        <v>92</v>
      </c>
      <c r="C36" s="132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4"/>
    </row>
    <row r="37" spans="1:17" ht="12.75">
      <c r="A37" s="131">
        <v>2014</v>
      </c>
      <c r="B37" s="141" t="s">
        <v>93</v>
      </c>
      <c r="C37" s="132">
        <f>'POA-06'!D75</f>
        <v>0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4"/>
    </row>
    <row r="38" spans="1:17" ht="12.75">
      <c r="A38" s="131">
        <v>2015</v>
      </c>
      <c r="B38" s="141" t="s">
        <v>94</v>
      </c>
      <c r="C38" s="132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4"/>
    </row>
    <row r="39" spans="1:17" ht="12.75">
      <c r="A39" s="131" t="s">
        <v>95</v>
      </c>
      <c r="B39" s="141" t="s">
        <v>96</v>
      </c>
      <c r="C39" s="133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4"/>
    </row>
    <row r="40" spans="1:17" ht="12.75">
      <c r="A40" s="131" t="s">
        <v>97</v>
      </c>
      <c r="B40" s="141" t="s">
        <v>98</v>
      </c>
      <c r="C40" s="133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4"/>
    </row>
    <row r="41" spans="1:17" ht="12.75">
      <c r="A41" s="131">
        <v>2016</v>
      </c>
      <c r="B41" s="141" t="s">
        <v>99</v>
      </c>
      <c r="C41" s="133">
        <f>'POA-06'!D77</f>
        <v>0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4"/>
    </row>
    <row r="42" spans="1:17" ht="12.75">
      <c r="A42" s="131">
        <v>2017</v>
      </c>
      <c r="B42" s="141" t="s">
        <v>100</v>
      </c>
      <c r="C42" s="133">
        <v>0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4"/>
    </row>
    <row r="43" spans="1:17" ht="12.75">
      <c r="A43" s="134">
        <v>3000</v>
      </c>
      <c r="B43" s="141" t="s">
        <v>101</v>
      </c>
      <c r="C43" s="130">
        <v>0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4"/>
    </row>
    <row r="44" spans="1:17" ht="12.75">
      <c r="A44" s="134">
        <v>4000</v>
      </c>
      <c r="B44" s="141" t="s">
        <v>102</v>
      </c>
      <c r="C44" s="133"/>
      <c r="D44" s="133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4"/>
    </row>
    <row r="45" spans="1:17" ht="12.75">
      <c r="A45" s="134">
        <v>5000</v>
      </c>
      <c r="B45" s="141" t="s">
        <v>103</v>
      </c>
      <c r="C45" s="133">
        <f>+'POA-05'!C30</f>
        <v>0</v>
      </c>
      <c r="D45" s="220">
        <v>0</v>
      </c>
      <c r="E45" s="194"/>
      <c r="F45" s="238"/>
      <c r="G45" s="194"/>
      <c r="H45" s="29"/>
      <c r="I45" s="29"/>
      <c r="J45" s="29"/>
      <c r="K45" s="29"/>
      <c r="L45" s="29"/>
      <c r="M45" s="175"/>
      <c r="N45" s="29"/>
      <c r="O45" s="29"/>
      <c r="P45" s="135">
        <f>+D45+E45+F45+G45+H45+I45+J45+K45+L45+M45+N45+O45</f>
        <v>0</v>
      </c>
      <c r="Q45" s="18"/>
    </row>
    <row r="46" spans="1:17" ht="12.75">
      <c r="A46" s="134">
        <v>6000</v>
      </c>
      <c r="B46" s="141" t="s">
        <v>104</v>
      </c>
      <c r="C46" s="135">
        <v>0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4"/>
    </row>
    <row r="47" spans="1:17" ht="12.75">
      <c r="A47" s="134">
        <v>7000</v>
      </c>
      <c r="B47" s="141" t="s">
        <v>105</v>
      </c>
      <c r="C47" s="135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4"/>
    </row>
    <row r="48" spans="1:17" ht="12.75">
      <c r="A48" s="137"/>
      <c r="B48" s="137" t="s">
        <v>25</v>
      </c>
      <c r="C48" s="135">
        <f>+C9+C26+C45</f>
        <v>0</v>
      </c>
      <c r="D48" s="135">
        <f>+D9+D12+D44+D45</f>
        <v>0</v>
      </c>
      <c r="E48" s="135">
        <f t="shared" ref="E48:O48" si="2">+E9+E12+E43+E44+E45+E46+E47</f>
        <v>0</v>
      </c>
      <c r="F48" s="135">
        <f t="shared" si="2"/>
        <v>0</v>
      </c>
      <c r="G48" s="135">
        <f t="shared" si="2"/>
        <v>0</v>
      </c>
      <c r="H48" s="135">
        <f t="shared" si="2"/>
        <v>0</v>
      </c>
      <c r="I48" s="135">
        <f t="shared" si="2"/>
        <v>0</v>
      </c>
      <c r="J48" s="135">
        <f t="shared" si="2"/>
        <v>0</v>
      </c>
      <c r="K48" s="135">
        <f t="shared" si="2"/>
        <v>0</v>
      </c>
      <c r="L48" s="135">
        <f t="shared" si="2"/>
        <v>0</v>
      </c>
      <c r="M48" s="135">
        <f t="shared" si="2"/>
        <v>0</v>
      </c>
      <c r="N48" s="135">
        <f t="shared" si="2"/>
        <v>0</v>
      </c>
      <c r="O48" s="135">
        <f t="shared" si="2"/>
        <v>0</v>
      </c>
      <c r="P48" s="264">
        <f>+P9+P12+P43+P44+P45+P46+P47</f>
        <v>0</v>
      </c>
    </row>
    <row r="50" spans="3:15">
      <c r="C50" s="18"/>
      <c r="O50" s="139"/>
    </row>
    <row r="52" spans="3:15">
      <c r="C52" s="18"/>
    </row>
    <row r="54" spans="3:15">
      <c r="C54" s="18"/>
      <c r="E54" s="18"/>
    </row>
  </sheetData>
  <mergeCells count="12">
    <mergeCell ref="A7:A8"/>
    <mergeCell ref="B7:B8"/>
    <mergeCell ref="C7:C8"/>
    <mergeCell ref="D7:O7"/>
    <mergeCell ref="A5:P5"/>
    <mergeCell ref="P7:P8"/>
    <mergeCell ref="A1:B4"/>
    <mergeCell ref="N1:P1"/>
    <mergeCell ref="N3:P3"/>
    <mergeCell ref="N2:P2"/>
    <mergeCell ref="N4:P4"/>
    <mergeCell ref="C1:M4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222" scale="9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50"/>
  <sheetViews>
    <sheetView workbookViewId="0">
      <selection activeCell="A5" sqref="A5:N5"/>
    </sheetView>
  </sheetViews>
  <sheetFormatPr baseColWidth="10" defaultRowHeight="12.75"/>
  <cols>
    <col min="1" max="1" width="7.28515625" customWidth="1"/>
    <col min="2" max="2" width="23.28515625" customWidth="1"/>
    <col min="3" max="3" width="12.5703125" customWidth="1"/>
    <col min="4" max="4" width="11.28515625" customWidth="1"/>
    <col min="5" max="5" width="12.28515625" customWidth="1"/>
    <col min="6" max="6" width="12.7109375" customWidth="1"/>
    <col min="7" max="7" width="12.5703125" customWidth="1"/>
    <col min="8" max="8" width="14.28515625" customWidth="1"/>
    <col min="9" max="9" width="10.42578125" customWidth="1"/>
    <col min="10" max="10" width="8.5703125" customWidth="1"/>
    <col min="11" max="11" width="9.42578125" customWidth="1"/>
    <col min="12" max="12" width="9.28515625" customWidth="1"/>
    <col min="13" max="13" width="9" customWidth="1"/>
    <col min="14" max="14" width="11.28515625" customWidth="1"/>
    <col min="15" max="15" width="12.28515625" customWidth="1"/>
    <col min="16" max="16" width="11.140625" customWidth="1"/>
    <col min="17" max="17" width="12" customWidth="1"/>
    <col min="18" max="18" width="10" customWidth="1"/>
    <col min="19" max="19" width="14.5703125" customWidth="1"/>
    <col min="20" max="20" width="15.42578125" bestFit="1" customWidth="1"/>
    <col min="28" max="28" width="14.42578125" bestFit="1" customWidth="1"/>
  </cols>
  <sheetData>
    <row r="1" spans="1:19" ht="24" customHeight="1">
      <c r="A1" s="387"/>
      <c r="B1" s="388"/>
      <c r="C1" s="394" t="str">
        <f>+'POA-01'!C1:H4</f>
        <v>PLAN OPERATIVO ANUAL DE INVERSIONES- V. 0 - 2016</v>
      </c>
      <c r="D1" s="394"/>
      <c r="E1" s="394"/>
      <c r="F1" s="394"/>
      <c r="G1" s="394"/>
      <c r="H1" s="391" t="s">
        <v>181</v>
      </c>
      <c r="I1" s="391"/>
      <c r="J1" s="391"/>
      <c r="K1" s="391"/>
      <c r="L1" s="391"/>
      <c r="M1" s="391"/>
      <c r="N1" s="391"/>
      <c r="O1" s="226"/>
      <c r="P1" s="226"/>
      <c r="Q1" s="226"/>
      <c r="R1" s="232"/>
      <c r="S1" s="163"/>
    </row>
    <row r="2" spans="1:19" ht="20.25" customHeight="1">
      <c r="A2" s="389"/>
      <c r="B2" s="390"/>
      <c r="C2" s="395"/>
      <c r="D2" s="395"/>
      <c r="E2" s="395"/>
      <c r="F2" s="395"/>
      <c r="G2" s="395"/>
      <c r="H2" s="392" t="s">
        <v>182</v>
      </c>
      <c r="I2" s="392"/>
      <c r="J2" s="392"/>
      <c r="K2" s="392"/>
      <c r="L2" s="392"/>
      <c r="M2" s="392"/>
      <c r="N2" s="392"/>
      <c r="O2" s="226"/>
      <c r="P2" s="226"/>
      <c r="Q2" s="226"/>
      <c r="R2" s="232"/>
      <c r="S2" s="163"/>
    </row>
    <row r="3" spans="1:19" ht="19.5" customHeight="1">
      <c r="A3" s="389"/>
      <c r="B3" s="390"/>
      <c r="C3" s="395"/>
      <c r="D3" s="395"/>
      <c r="E3" s="395"/>
      <c r="F3" s="395"/>
      <c r="G3" s="395"/>
      <c r="H3" s="392" t="s">
        <v>183</v>
      </c>
      <c r="I3" s="392"/>
      <c r="J3" s="392"/>
      <c r="K3" s="392"/>
      <c r="L3" s="392"/>
      <c r="M3" s="392"/>
      <c r="N3" s="392"/>
      <c r="O3" s="226"/>
      <c r="P3" s="226"/>
      <c r="Q3" s="226"/>
      <c r="R3" s="232"/>
      <c r="S3" s="163"/>
    </row>
    <row r="4" spans="1:19" ht="18.75" customHeight="1">
      <c r="A4" s="389"/>
      <c r="B4" s="390"/>
      <c r="C4" s="395"/>
      <c r="D4" s="395"/>
      <c r="E4" s="395"/>
      <c r="F4" s="395"/>
      <c r="G4" s="395"/>
      <c r="H4" s="393" t="s">
        <v>190</v>
      </c>
      <c r="I4" s="393"/>
      <c r="J4" s="393"/>
      <c r="K4" s="393"/>
      <c r="L4" s="393"/>
      <c r="M4" s="393"/>
      <c r="N4" s="393"/>
      <c r="O4" s="228"/>
      <c r="P4" s="228"/>
      <c r="Q4" s="228"/>
      <c r="R4" s="233"/>
      <c r="S4" s="164"/>
    </row>
    <row r="5" spans="1:19">
      <c r="A5" s="384" t="s">
        <v>108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230"/>
      <c r="P5" s="230"/>
      <c r="Q5" s="230"/>
      <c r="R5" s="234"/>
    </row>
    <row r="6" spans="1:19" ht="13.5" thickBot="1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9" ht="13.5" thickBot="1">
      <c r="A7" s="380"/>
      <c r="B7" s="382" t="s">
        <v>22</v>
      </c>
      <c r="C7" s="385" t="s">
        <v>131</v>
      </c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231"/>
      <c r="P7" s="231"/>
      <c r="Q7" s="231"/>
      <c r="R7" s="235"/>
      <c r="S7" s="378" t="s">
        <v>25</v>
      </c>
    </row>
    <row r="8" spans="1:19" ht="13.5" thickBot="1">
      <c r="A8" s="381"/>
      <c r="B8" s="383"/>
      <c r="C8" s="30" t="s">
        <v>132</v>
      </c>
      <c r="D8" s="30" t="s">
        <v>133</v>
      </c>
      <c r="E8" s="30" t="s">
        <v>134</v>
      </c>
      <c r="F8" s="30" t="s">
        <v>135</v>
      </c>
      <c r="G8" s="30" t="s">
        <v>136</v>
      </c>
      <c r="H8" s="182" t="s">
        <v>137</v>
      </c>
      <c r="I8" s="182" t="s">
        <v>155</v>
      </c>
      <c r="J8" s="182" t="s">
        <v>156</v>
      </c>
      <c r="K8" s="182" t="s">
        <v>157</v>
      </c>
      <c r="L8" s="182" t="s">
        <v>158</v>
      </c>
      <c r="M8" s="182" t="s">
        <v>159</v>
      </c>
      <c r="N8" s="182" t="s">
        <v>160</v>
      </c>
      <c r="O8" s="182" t="s">
        <v>162</v>
      </c>
      <c r="P8" s="182" t="s">
        <v>163</v>
      </c>
      <c r="Q8" s="182" t="s">
        <v>164</v>
      </c>
      <c r="R8" s="182" t="s">
        <v>165</v>
      </c>
      <c r="S8" s="379"/>
    </row>
    <row r="9" spans="1:19">
      <c r="A9" s="29">
        <v>1000</v>
      </c>
      <c r="B9" s="28" t="s">
        <v>55</v>
      </c>
      <c r="C9" s="195">
        <f>+C10+C11</f>
        <v>0</v>
      </c>
      <c r="D9" s="195">
        <f t="shared" ref="D9:F9" si="0">+D10+D11</f>
        <v>0</v>
      </c>
      <c r="E9" s="195">
        <f t="shared" si="0"/>
        <v>0</v>
      </c>
      <c r="F9" s="195">
        <f t="shared" si="0"/>
        <v>0</v>
      </c>
      <c r="G9" s="195">
        <f t="shared" ref="G9" si="1">+G10+G11</f>
        <v>0</v>
      </c>
      <c r="H9" s="195">
        <f t="shared" ref="H9" si="2">+H10+H11</f>
        <v>0</v>
      </c>
      <c r="I9" s="195">
        <f t="shared" ref="I9" si="3">+I10+I11</f>
        <v>0</v>
      </c>
      <c r="J9" s="195">
        <f t="shared" ref="J9" si="4">+J10+J11</f>
        <v>0</v>
      </c>
      <c r="K9" s="195">
        <f t="shared" ref="K9" si="5">+K10+K11</f>
        <v>0</v>
      </c>
      <c r="L9" s="195">
        <f t="shared" ref="L9" si="6">+L10+L11</f>
        <v>0</v>
      </c>
      <c r="M9" s="195">
        <f t="shared" ref="M9" si="7">+M10+M11</f>
        <v>0</v>
      </c>
      <c r="N9" s="195">
        <f t="shared" ref="N9:R9" si="8">+N10+N11</f>
        <v>0</v>
      </c>
      <c r="O9" s="195">
        <f t="shared" si="8"/>
        <v>0</v>
      </c>
      <c r="P9" s="195">
        <f t="shared" si="8"/>
        <v>0</v>
      </c>
      <c r="Q9" s="195">
        <f t="shared" si="8"/>
        <v>0</v>
      </c>
      <c r="R9" s="195">
        <f t="shared" si="8"/>
        <v>0</v>
      </c>
      <c r="S9" s="261">
        <f t="shared" ref="S9" si="9">+S10+S11</f>
        <v>0</v>
      </c>
    </row>
    <row r="10" spans="1:19">
      <c r="A10" s="26">
        <v>1001</v>
      </c>
      <c r="B10" s="20" t="s">
        <v>56</v>
      </c>
      <c r="C10" s="177">
        <f>'POA-02'!$J$18/16</f>
        <v>0</v>
      </c>
      <c r="D10" s="177">
        <f>'POA-02'!$J$18/16</f>
        <v>0</v>
      </c>
      <c r="E10" s="177">
        <f>'POA-02'!$J$18/16</f>
        <v>0</v>
      </c>
      <c r="F10" s="177">
        <f>'POA-02'!$J$18/16</f>
        <v>0</v>
      </c>
      <c r="G10" s="177">
        <f>'POA-02'!$J$18/16</f>
        <v>0</v>
      </c>
      <c r="H10" s="177">
        <f>'POA-02'!$J$18/16</f>
        <v>0</v>
      </c>
      <c r="I10" s="177">
        <f>'POA-02'!$J$18/16</f>
        <v>0</v>
      </c>
      <c r="J10" s="177">
        <f>'POA-02'!$J$18/16</f>
        <v>0</v>
      </c>
      <c r="K10" s="177">
        <f>'POA-02'!$J$18/16</f>
        <v>0</v>
      </c>
      <c r="L10" s="177">
        <f>'POA-02'!$J$18/16</f>
        <v>0</v>
      </c>
      <c r="M10" s="177">
        <f>'POA-02'!$J$18/16</f>
        <v>0</v>
      </c>
      <c r="N10" s="177">
        <f>'POA-02'!$J$18/16</f>
        <v>0</v>
      </c>
      <c r="O10" s="177">
        <f>'POA-02'!$J$18/16</f>
        <v>0</v>
      </c>
      <c r="P10" s="177">
        <f>'POA-02'!$J$18/16</f>
        <v>0</v>
      </c>
      <c r="Q10" s="177">
        <f>'POA-02'!$J$18/16</f>
        <v>0</v>
      </c>
      <c r="R10" s="177">
        <f>'POA-02'!$J$18/16</f>
        <v>0</v>
      </c>
      <c r="S10" s="178">
        <f>SUM(C10:R12)</f>
        <v>0</v>
      </c>
    </row>
    <row r="11" spans="1:19">
      <c r="A11" s="26">
        <v>1002</v>
      </c>
      <c r="B11" s="20" t="s">
        <v>57</v>
      </c>
      <c r="C11" s="259">
        <f>+'POA-02'!$J$24/16</f>
        <v>0</v>
      </c>
      <c r="D11" s="259">
        <f>+'POA-02'!$J$24/16</f>
        <v>0</v>
      </c>
      <c r="E11" s="259">
        <f>+'POA-02'!$J$24/16</f>
        <v>0</v>
      </c>
      <c r="F11" s="259">
        <f>+'POA-02'!$J$24/16</f>
        <v>0</v>
      </c>
      <c r="G11" s="259">
        <f>+'POA-02'!$J$24/16</f>
        <v>0</v>
      </c>
      <c r="H11" s="259">
        <f>+'POA-02'!$J$24/16</f>
        <v>0</v>
      </c>
      <c r="I11" s="259">
        <f>+'POA-02'!$J$24/16</f>
        <v>0</v>
      </c>
      <c r="J11" s="259">
        <f>+'POA-02'!$J$24/16</f>
        <v>0</v>
      </c>
      <c r="K11" s="259">
        <f>+'POA-02'!$J$24/16</f>
        <v>0</v>
      </c>
      <c r="L11" s="259">
        <f>+'POA-02'!$J$24/16</f>
        <v>0</v>
      </c>
      <c r="M11" s="259">
        <f>+'POA-02'!$J$24/16</f>
        <v>0</v>
      </c>
      <c r="N11" s="259">
        <f>+'POA-02'!$J$24/16</f>
        <v>0</v>
      </c>
      <c r="O11" s="259">
        <f>+'POA-02'!$J$24/16</f>
        <v>0</v>
      </c>
      <c r="P11" s="259">
        <f>+'POA-02'!$J$24/16</f>
        <v>0</v>
      </c>
      <c r="Q11" s="259">
        <f>+'POA-02'!$J$24/16</f>
        <v>0</v>
      </c>
      <c r="R11" s="259">
        <f>+'POA-02'!$J$24/16</f>
        <v>0</v>
      </c>
      <c r="S11" s="260">
        <f>SUM(C11:R11)</f>
        <v>0</v>
      </c>
    </row>
    <row r="12" spans="1:19">
      <c r="A12" s="24">
        <v>2000</v>
      </c>
      <c r="B12" s="20" t="s">
        <v>58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8"/>
    </row>
    <row r="13" spans="1:19">
      <c r="A13" s="26">
        <v>2001</v>
      </c>
      <c r="B13" s="20" t="s">
        <v>59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8"/>
    </row>
    <row r="14" spans="1:19">
      <c r="A14" s="26">
        <v>2002</v>
      </c>
      <c r="B14" s="20" t="s">
        <v>130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8"/>
    </row>
    <row r="15" spans="1:19">
      <c r="A15" s="26" t="s">
        <v>61</v>
      </c>
      <c r="B15" s="20" t="s">
        <v>62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8"/>
    </row>
    <row r="16" spans="1:19">
      <c r="A16" s="26" t="s">
        <v>63</v>
      </c>
      <c r="B16" s="20" t="s">
        <v>64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223"/>
      <c r="N16" s="176"/>
      <c r="O16" s="176"/>
      <c r="P16" s="176"/>
      <c r="Q16" s="176"/>
      <c r="R16" s="176"/>
      <c r="S16" s="178"/>
    </row>
    <row r="17" spans="1:28">
      <c r="A17" s="26" t="s">
        <v>65</v>
      </c>
      <c r="B17" s="20" t="s">
        <v>66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8"/>
    </row>
    <row r="18" spans="1:28">
      <c r="A18" s="26">
        <v>2003</v>
      </c>
      <c r="B18" s="27" t="s">
        <v>67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8"/>
    </row>
    <row r="19" spans="1:28">
      <c r="A19" s="26">
        <v>2004</v>
      </c>
      <c r="B19" s="20" t="s">
        <v>68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8"/>
    </row>
    <row r="20" spans="1:28">
      <c r="A20" s="26" t="s">
        <v>69</v>
      </c>
      <c r="B20" s="20" t="s">
        <v>70</v>
      </c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8"/>
    </row>
    <row r="21" spans="1:28">
      <c r="A21" s="26" t="s">
        <v>71</v>
      </c>
      <c r="B21" s="20" t="s">
        <v>72</v>
      </c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8"/>
      <c r="AB21" s="207"/>
    </row>
    <row r="22" spans="1:28">
      <c r="A22" s="26" t="s">
        <v>73</v>
      </c>
      <c r="B22" s="20" t="s">
        <v>74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8"/>
    </row>
    <row r="23" spans="1:28">
      <c r="A23" s="26">
        <v>2005</v>
      </c>
      <c r="B23" s="20" t="s">
        <v>75</v>
      </c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8"/>
    </row>
    <row r="24" spans="1:28">
      <c r="A24" s="26" t="s">
        <v>76</v>
      </c>
      <c r="B24" s="20" t="s">
        <v>77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8"/>
    </row>
    <row r="25" spans="1:28">
      <c r="A25" s="26" t="s">
        <v>78</v>
      </c>
      <c r="B25" s="20" t="s">
        <v>79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8"/>
    </row>
    <row r="26" spans="1:28">
      <c r="A26" s="26">
        <v>2006</v>
      </c>
      <c r="B26" s="20" t="s">
        <v>80</v>
      </c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8"/>
    </row>
    <row r="27" spans="1:28">
      <c r="A27" s="26" t="s">
        <v>81</v>
      </c>
      <c r="B27" s="20" t="s">
        <v>82</v>
      </c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8"/>
    </row>
    <row r="28" spans="1:28" ht="21.75">
      <c r="A28" s="26" t="s">
        <v>83</v>
      </c>
      <c r="B28" s="27" t="s">
        <v>124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8"/>
    </row>
    <row r="29" spans="1:28">
      <c r="A29" s="26" t="s">
        <v>84</v>
      </c>
      <c r="B29" s="20" t="s">
        <v>85</v>
      </c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8"/>
    </row>
    <row r="30" spans="1:28">
      <c r="A30" s="26">
        <v>2007</v>
      </c>
      <c r="B30" s="27" t="s">
        <v>129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8"/>
    </row>
    <row r="31" spans="1:28" ht="21.75">
      <c r="A31" s="26">
        <v>2008</v>
      </c>
      <c r="B31" s="27" t="s">
        <v>87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8"/>
    </row>
    <row r="32" spans="1:28">
      <c r="A32" s="26">
        <v>2009</v>
      </c>
      <c r="B32" s="20" t="s">
        <v>88</v>
      </c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8"/>
    </row>
    <row r="33" spans="1:20">
      <c r="A33" s="26">
        <v>2010</v>
      </c>
      <c r="B33" s="27" t="s">
        <v>89</v>
      </c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8"/>
    </row>
    <row r="34" spans="1:20">
      <c r="A34" s="26">
        <v>2011</v>
      </c>
      <c r="B34" s="20" t="s">
        <v>90</v>
      </c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8"/>
    </row>
    <row r="35" spans="1:20">
      <c r="A35" s="26">
        <v>2012</v>
      </c>
      <c r="B35" s="27" t="s">
        <v>91</v>
      </c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8"/>
    </row>
    <row r="36" spans="1:20">
      <c r="A36" s="26">
        <v>2013</v>
      </c>
      <c r="B36" s="20" t="s">
        <v>92</v>
      </c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8"/>
    </row>
    <row r="37" spans="1:20">
      <c r="A37" s="26">
        <v>2014</v>
      </c>
      <c r="B37" s="20" t="s">
        <v>93</v>
      </c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8"/>
    </row>
    <row r="38" spans="1:20">
      <c r="A38" s="26">
        <v>2015</v>
      </c>
      <c r="B38" s="20" t="s">
        <v>94</v>
      </c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8"/>
    </row>
    <row r="39" spans="1:20">
      <c r="A39" s="26" t="s">
        <v>95</v>
      </c>
      <c r="B39" s="20" t="s">
        <v>96</v>
      </c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8"/>
    </row>
    <row r="40" spans="1:20">
      <c r="A40" s="26" t="s">
        <v>97</v>
      </c>
      <c r="B40" s="20" t="s">
        <v>98</v>
      </c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8"/>
    </row>
    <row r="41" spans="1:20">
      <c r="A41" s="26">
        <v>2016</v>
      </c>
      <c r="B41" s="20" t="s">
        <v>99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8"/>
      <c r="T41" s="207"/>
    </row>
    <row r="42" spans="1:20">
      <c r="A42" s="26">
        <v>2017</v>
      </c>
      <c r="B42" s="20" t="s">
        <v>100</v>
      </c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8"/>
    </row>
    <row r="43" spans="1:20">
      <c r="A43" s="24">
        <v>3000</v>
      </c>
      <c r="B43" s="20" t="s">
        <v>101</v>
      </c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8"/>
    </row>
    <row r="44" spans="1:20">
      <c r="A44" s="24">
        <v>4000</v>
      </c>
      <c r="B44" s="20" t="s">
        <v>102</v>
      </c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8"/>
    </row>
    <row r="45" spans="1:20">
      <c r="A45" s="24">
        <v>5000</v>
      </c>
      <c r="B45" s="20" t="s">
        <v>103</v>
      </c>
      <c r="C45" s="258">
        <f>+'POA-05'!C23</f>
        <v>0</v>
      </c>
      <c r="D45" s="180"/>
      <c r="E45" s="180"/>
      <c r="F45" s="180"/>
      <c r="G45" s="212">
        <f>+'POA-05'!C24</f>
        <v>0</v>
      </c>
      <c r="H45" s="180"/>
      <c r="I45" s="180"/>
      <c r="J45" s="180"/>
      <c r="K45" s="180"/>
      <c r="L45" s="180"/>
      <c r="M45" s="180"/>
      <c r="N45" s="180"/>
      <c r="O45" s="180"/>
      <c r="P45" s="180">
        <f>+'POA-05'!C25</f>
        <v>0</v>
      </c>
      <c r="Q45" s="180"/>
      <c r="R45" s="180"/>
      <c r="S45" s="262">
        <f>+C45+D45+E45+F45+G45+H45+I45+J45+K45+L45+M45+N45+O45+P45+Q45</f>
        <v>0</v>
      </c>
    </row>
    <row r="46" spans="1:20">
      <c r="A46" s="24">
        <v>6000</v>
      </c>
      <c r="B46" s="20" t="s">
        <v>104</v>
      </c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8"/>
    </row>
    <row r="47" spans="1:20">
      <c r="A47" s="24">
        <v>7000</v>
      </c>
      <c r="B47" s="20" t="s">
        <v>105</v>
      </c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8"/>
    </row>
    <row r="48" spans="1:20">
      <c r="A48" s="34"/>
      <c r="B48" s="34" t="s">
        <v>25</v>
      </c>
      <c r="C48" s="181">
        <f>+C9+C12+C43+C44+C45+C46+C47</f>
        <v>0</v>
      </c>
      <c r="D48" s="181">
        <f t="shared" ref="D48:R48" si="10">+D9+D12+D43+D44+D45+D46+D47</f>
        <v>0</v>
      </c>
      <c r="E48" s="181">
        <f t="shared" si="10"/>
        <v>0</v>
      </c>
      <c r="F48" s="181">
        <f t="shared" si="10"/>
        <v>0</v>
      </c>
      <c r="G48" s="181">
        <f t="shared" si="10"/>
        <v>0</v>
      </c>
      <c r="H48" s="181">
        <f t="shared" si="10"/>
        <v>0</v>
      </c>
      <c r="I48" s="181">
        <f t="shared" si="10"/>
        <v>0</v>
      </c>
      <c r="J48" s="181">
        <f t="shared" si="10"/>
        <v>0</v>
      </c>
      <c r="K48" s="181">
        <f t="shared" si="10"/>
        <v>0</v>
      </c>
      <c r="L48" s="181">
        <f t="shared" si="10"/>
        <v>0</v>
      </c>
      <c r="M48" s="181">
        <f t="shared" si="10"/>
        <v>0</v>
      </c>
      <c r="N48" s="181">
        <f t="shared" si="10"/>
        <v>0</v>
      </c>
      <c r="O48" s="181">
        <f t="shared" si="10"/>
        <v>0</v>
      </c>
      <c r="P48" s="181">
        <f t="shared" si="10"/>
        <v>0</v>
      </c>
      <c r="Q48" s="181">
        <f t="shared" si="10"/>
        <v>0</v>
      </c>
      <c r="R48" s="181">
        <f t="shared" si="10"/>
        <v>0</v>
      </c>
      <c r="S48" s="263">
        <f>+S9+S26+S45</f>
        <v>0</v>
      </c>
    </row>
    <row r="49" spans="1:18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1:18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</sheetData>
  <mergeCells count="11">
    <mergeCell ref="C7:N7"/>
    <mergeCell ref="A1:B4"/>
    <mergeCell ref="H1:N1"/>
    <mergeCell ref="H2:N2"/>
    <mergeCell ref="H3:N3"/>
    <mergeCell ref="H4:N4"/>
    <mergeCell ref="C1:G4"/>
    <mergeCell ref="S7:S8"/>
    <mergeCell ref="A7:A8"/>
    <mergeCell ref="B7:B8"/>
    <mergeCell ref="A5:N5"/>
  </mergeCells>
  <phoneticPr fontId="0" type="noConversion"/>
  <printOptions horizontalCentered="1"/>
  <pageMargins left="0.59055118110236227" right="0.39370078740157483" top="0.78740157480314965" bottom="0.78740157480314965" header="0" footer="0"/>
  <pageSetup paperSize="222"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47"/>
  <sheetViews>
    <sheetView tabSelected="1" workbookViewId="0">
      <selection activeCell="I65" sqref="I65"/>
    </sheetView>
  </sheetViews>
  <sheetFormatPr baseColWidth="10" defaultRowHeight="12.75"/>
  <cols>
    <col min="1" max="1" width="9.42578125" customWidth="1"/>
    <col min="2" max="2" width="20.28515625" customWidth="1"/>
    <col min="3" max="3" width="12.5703125" customWidth="1"/>
    <col min="4" max="4" width="13.28515625" customWidth="1"/>
    <col min="5" max="5" width="16" customWidth="1"/>
    <col min="6" max="6" width="7.7109375" customWidth="1"/>
    <col min="7" max="7" width="5.28515625" customWidth="1"/>
    <col min="9" max="9" width="12.28515625" customWidth="1"/>
  </cols>
  <sheetData>
    <row r="1" spans="1:15" ht="12.75" customHeight="1">
      <c r="A1" s="312"/>
      <c r="B1" s="312"/>
      <c r="C1" s="313" t="str">
        <f>+'POA-01'!C1:H4</f>
        <v>PLAN OPERATIVO ANUAL DE INVERSIONES- V. 0 - 2016</v>
      </c>
      <c r="D1" s="313"/>
      <c r="E1" s="313"/>
      <c r="F1" s="313"/>
      <c r="G1" s="313"/>
      <c r="H1" s="313"/>
      <c r="I1" s="399" t="s">
        <v>181</v>
      </c>
      <c r="J1" s="400"/>
    </row>
    <row r="2" spans="1:15" ht="12.75" customHeight="1">
      <c r="A2" s="312"/>
      <c r="B2" s="312"/>
      <c r="C2" s="313"/>
      <c r="D2" s="313"/>
      <c r="E2" s="313"/>
      <c r="F2" s="313"/>
      <c r="G2" s="313"/>
      <c r="H2" s="313"/>
      <c r="I2" s="399" t="s">
        <v>182</v>
      </c>
      <c r="J2" s="400"/>
    </row>
    <row r="3" spans="1:15" ht="12.75" customHeight="1">
      <c r="A3" s="312"/>
      <c r="B3" s="312"/>
      <c r="C3" s="313"/>
      <c r="D3" s="313"/>
      <c r="E3" s="313"/>
      <c r="F3" s="313"/>
      <c r="G3" s="313"/>
      <c r="H3" s="313"/>
      <c r="I3" s="399" t="s">
        <v>183</v>
      </c>
      <c r="J3" s="400"/>
    </row>
    <row r="4" spans="1:15">
      <c r="A4" s="312"/>
      <c r="B4" s="312"/>
      <c r="C4" s="313"/>
      <c r="D4" s="313"/>
      <c r="E4" s="313"/>
      <c r="F4" s="313"/>
      <c r="G4" s="313"/>
      <c r="H4" s="313"/>
      <c r="I4" s="303" t="s">
        <v>191</v>
      </c>
      <c r="J4" s="303"/>
    </row>
    <row r="5" spans="1:15">
      <c r="A5" s="396" t="s">
        <v>108</v>
      </c>
      <c r="B5" s="396"/>
      <c r="C5" s="396"/>
      <c r="D5" s="396"/>
      <c r="E5" s="396"/>
      <c r="F5" s="396"/>
      <c r="G5" s="396"/>
      <c r="H5" s="48"/>
      <c r="I5" s="48"/>
      <c r="J5" s="48"/>
      <c r="K5" s="48"/>
      <c r="L5" s="48"/>
      <c r="M5" s="48"/>
      <c r="N5" s="48"/>
      <c r="O5" s="48"/>
    </row>
    <row r="8" spans="1:15" ht="15" customHeight="1">
      <c r="A8" s="20"/>
      <c r="B8" s="22" t="s">
        <v>22</v>
      </c>
      <c r="C8" s="21" t="s">
        <v>43</v>
      </c>
    </row>
    <row r="9" spans="1:15" ht="16.5" customHeight="1">
      <c r="A9" s="299">
        <v>1000</v>
      </c>
      <c r="B9" s="31" t="s">
        <v>127</v>
      </c>
      <c r="C9" s="26">
        <f>+PTOXACTIV!S9</f>
        <v>0</v>
      </c>
    </row>
    <row r="10" spans="1:15" ht="14.25" hidden="1" customHeight="1">
      <c r="A10" s="300">
        <v>1001</v>
      </c>
      <c r="B10" s="32" t="s">
        <v>56</v>
      </c>
      <c r="C10" s="25" t="e">
        <f>'POA-02'!#REF!</f>
        <v>#REF!</v>
      </c>
    </row>
    <row r="11" spans="1:15" ht="14.25" hidden="1" customHeight="1">
      <c r="A11" s="300">
        <v>1002</v>
      </c>
      <c r="B11" s="32" t="s">
        <v>57</v>
      </c>
      <c r="C11" s="25" t="e">
        <f>'POA-02'!#REF!</f>
        <v>#REF!</v>
      </c>
    </row>
    <row r="12" spans="1:15" ht="21" customHeight="1">
      <c r="A12" s="299">
        <v>2000</v>
      </c>
      <c r="B12" s="32" t="s">
        <v>128</v>
      </c>
      <c r="C12" s="26">
        <f>+PTOXACTIV!S26</f>
        <v>0</v>
      </c>
    </row>
    <row r="13" spans="1:15" ht="14.25" hidden="1" customHeight="1">
      <c r="A13" s="300">
        <v>2001</v>
      </c>
      <c r="B13" s="32" t="s">
        <v>59</v>
      </c>
      <c r="C13" s="26">
        <f>'POA-04'!H22</f>
        <v>0</v>
      </c>
    </row>
    <row r="14" spans="1:15" ht="14.25" hidden="1" customHeight="1">
      <c r="A14" s="300">
        <v>2002</v>
      </c>
      <c r="B14" s="32" t="s">
        <v>60</v>
      </c>
      <c r="C14" s="26">
        <f>'POA-03'!I23</f>
        <v>0</v>
      </c>
    </row>
    <row r="15" spans="1:15" hidden="1">
      <c r="A15" s="300" t="s">
        <v>61</v>
      </c>
      <c r="B15" s="32" t="s">
        <v>62</v>
      </c>
      <c r="C15" s="26"/>
    </row>
    <row r="16" spans="1:15" hidden="1">
      <c r="A16" s="300" t="s">
        <v>63</v>
      </c>
      <c r="B16" s="32" t="s">
        <v>64</v>
      </c>
      <c r="C16" s="26"/>
    </row>
    <row r="17" spans="1:3" hidden="1">
      <c r="A17" s="300" t="s">
        <v>65</v>
      </c>
      <c r="B17" s="32" t="s">
        <v>66</v>
      </c>
      <c r="C17" s="26"/>
    </row>
    <row r="18" spans="1:3" ht="21.75" hidden="1">
      <c r="A18" s="300">
        <v>2003</v>
      </c>
      <c r="B18" s="33" t="s">
        <v>67</v>
      </c>
      <c r="C18" s="25">
        <f>'POA-06'!D13</f>
        <v>0</v>
      </c>
    </row>
    <row r="19" spans="1:3" hidden="1">
      <c r="A19" s="300">
        <v>2004</v>
      </c>
      <c r="B19" s="32" t="s">
        <v>68</v>
      </c>
      <c r="C19" s="25">
        <f>'POA-06'!D14</f>
        <v>0</v>
      </c>
    </row>
    <row r="20" spans="1:3" hidden="1">
      <c r="A20" s="300" t="s">
        <v>69</v>
      </c>
      <c r="B20" s="32" t="s">
        <v>70</v>
      </c>
      <c r="C20" s="26"/>
    </row>
    <row r="21" spans="1:3" hidden="1">
      <c r="A21" s="300" t="s">
        <v>71</v>
      </c>
      <c r="B21" s="32" t="s">
        <v>72</v>
      </c>
      <c r="C21" s="26"/>
    </row>
    <row r="22" spans="1:3" hidden="1">
      <c r="A22" s="300" t="s">
        <v>73</v>
      </c>
      <c r="B22" s="32" t="s">
        <v>74</v>
      </c>
      <c r="C22" s="26"/>
    </row>
    <row r="23" spans="1:3" hidden="1">
      <c r="A23" s="300">
        <v>2005</v>
      </c>
      <c r="B23" s="32" t="s">
        <v>75</v>
      </c>
      <c r="C23" s="25">
        <v>0</v>
      </c>
    </row>
    <row r="24" spans="1:3" hidden="1">
      <c r="A24" s="300" t="s">
        <v>76</v>
      </c>
      <c r="B24" s="32" t="s">
        <v>77</v>
      </c>
      <c r="C24" s="26"/>
    </row>
    <row r="25" spans="1:3" hidden="1">
      <c r="A25" s="300" t="s">
        <v>78</v>
      </c>
      <c r="B25" s="32" t="s">
        <v>79</v>
      </c>
      <c r="C25" s="26"/>
    </row>
    <row r="26" spans="1:3" hidden="1">
      <c r="A26" s="300">
        <v>2006</v>
      </c>
      <c r="B26" s="32" t="s">
        <v>80</v>
      </c>
      <c r="C26" s="25">
        <f>'POA-06'!D16</f>
        <v>0</v>
      </c>
    </row>
    <row r="27" spans="1:3" hidden="1">
      <c r="A27" s="300" t="s">
        <v>81</v>
      </c>
      <c r="B27" s="32" t="s">
        <v>82</v>
      </c>
      <c r="C27" s="26"/>
    </row>
    <row r="28" spans="1:3" ht="21.75" hidden="1">
      <c r="A28" s="300" t="s">
        <v>83</v>
      </c>
      <c r="B28" s="33" t="s">
        <v>124</v>
      </c>
      <c r="C28" s="26"/>
    </row>
    <row r="29" spans="1:3" hidden="1">
      <c r="A29" s="300" t="s">
        <v>84</v>
      </c>
      <c r="B29" s="32" t="s">
        <v>85</v>
      </c>
      <c r="C29" s="26"/>
    </row>
    <row r="30" spans="1:3" ht="21.75" hidden="1">
      <c r="A30" s="300">
        <v>2007</v>
      </c>
      <c r="B30" s="33" t="s">
        <v>86</v>
      </c>
      <c r="C30" s="25">
        <f>'POA-06'!D17</f>
        <v>0</v>
      </c>
    </row>
    <row r="31" spans="1:3" ht="21.75" hidden="1">
      <c r="A31" s="300">
        <v>2008</v>
      </c>
      <c r="B31" s="33" t="s">
        <v>87</v>
      </c>
      <c r="C31" s="25">
        <f>'POA-06'!D15</f>
        <v>0</v>
      </c>
    </row>
    <row r="32" spans="1:3" hidden="1">
      <c r="A32" s="300">
        <v>2009</v>
      </c>
      <c r="B32" s="32" t="s">
        <v>88</v>
      </c>
      <c r="C32" s="25">
        <v>0</v>
      </c>
    </row>
    <row r="33" spans="1:3" ht="21.75" hidden="1">
      <c r="A33" s="300">
        <v>2010</v>
      </c>
      <c r="B33" s="33" t="s">
        <v>89</v>
      </c>
      <c r="C33" s="25">
        <v>0</v>
      </c>
    </row>
    <row r="34" spans="1:3" hidden="1">
      <c r="A34" s="300">
        <v>2011</v>
      </c>
      <c r="B34" s="32" t="s">
        <v>90</v>
      </c>
      <c r="C34" s="25">
        <f>'POA-06'!D21</f>
        <v>0</v>
      </c>
    </row>
    <row r="35" spans="1:3" ht="21.75" hidden="1">
      <c r="A35" s="300">
        <v>2012</v>
      </c>
      <c r="B35" s="33" t="s">
        <v>91</v>
      </c>
      <c r="C35" s="25">
        <f>'POA-06'!D22</f>
        <v>0</v>
      </c>
    </row>
    <row r="36" spans="1:3" hidden="1">
      <c r="A36" s="300">
        <v>2013</v>
      </c>
      <c r="B36" s="32" t="s">
        <v>92</v>
      </c>
      <c r="C36" s="25">
        <f>'POA-06'!D20</f>
        <v>0</v>
      </c>
    </row>
    <row r="37" spans="1:3" hidden="1">
      <c r="A37" s="300">
        <v>2014</v>
      </c>
      <c r="B37" s="32" t="s">
        <v>93</v>
      </c>
      <c r="C37" s="25">
        <v>0</v>
      </c>
    </row>
    <row r="38" spans="1:3" hidden="1">
      <c r="A38" s="300">
        <v>2015</v>
      </c>
      <c r="B38" s="32" t="s">
        <v>94</v>
      </c>
      <c r="C38" s="25">
        <f>'POA-06'!D25</f>
        <v>0</v>
      </c>
    </row>
    <row r="39" spans="1:3" hidden="1">
      <c r="A39" s="300" t="s">
        <v>95</v>
      </c>
      <c r="B39" s="32" t="s">
        <v>96</v>
      </c>
      <c r="C39" s="26"/>
    </row>
    <row r="40" spans="1:3" ht="18" customHeight="1">
      <c r="A40" s="300" t="s">
        <v>97</v>
      </c>
      <c r="B40" s="32" t="s">
        <v>98</v>
      </c>
      <c r="C40" s="26"/>
    </row>
    <row r="41" spans="1:3" ht="15.75" customHeight="1">
      <c r="A41" s="300">
        <v>2016</v>
      </c>
      <c r="B41" s="32" t="s">
        <v>99</v>
      </c>
      <c r="C41" s="26">
        <f>'POA-06'!D26</f>
        <v>0</v>
      </c>
    </row>
    <row r="42" spans="1:3" ht="12.75" customHeight="1">
      <c r="A42" s="300">
        <v>2017</v>
      </c>
      <c r="B42" s="32" t="s">
        <v>100</v>
      </c>
      <c r="C42" s="26">
        <v>0</v>
      </c>
    </row>
    <row r="43" spans="1:3" ht="12" customHeight="1">
      <c r="A43" s="299">
        <v>3000</v>
      </c>
      <c r="B43" s="32" t="s">
        <v>101</v>
      </c>
      <c r="C43" s="24">
        <v>0</v>
      </c>
    </row>
    <row r="44" spans="1:3" ht="16.5" customHeight="1">
      <c r="A44" s="299">
        <v>5000</v>
      </c>
      <c r="B44" s="32" t="s">
        <v>142</v>
      </c>
      <c r="C44" s="26">
        <f>+'POA-07'!C45</f>
        <v>0</v>
      </c>
    </row>
    <row r="45" spans="1:3" ht="15" customHeight="1">
      <c r="A45" s="22"/>
      <c r="B45" s="20"/>
      <c r="C45" s="23">
        <f>+C9+C12+C44</f>
        <v>0</v>
      </c>
    </row>
    <row r="46" spans="1:3" hidden="1">
      <c r="A46" s="22">
        <v>7000</v>
      </c>
      <c r="B46" s="20" t="s">
        <v>105</v>
      </c>
      <c r="C46" s="23">
        <v>0</v>
      </c>
    </row>
    <row r="47" spans="1:3" hidden="1">
      <c r="A47" s="22"/>
      <c r="B47" s="22" t="s">
        <v>25</v>
      </c>
      <c r="C47" s="23" t="e">
        <f>+C9+C12+C43+#REF!+C44+C45+C46</f>
        <v>#REF!</v>
      </c>
    </row>
  </sheetData>
  <mergeCells count="7">
    <mergeCell ref="A5:G5"/>
    <mergeCell ref="I1:J1"/>
    <mergeCell ref="I2:J2"/>
    <mergeCell ref="I3:J3"/>
    <mergeCell ref="I4:J4"/>
    <mergeCell ref="A1:B4"/>
    <mergeCell ref="C1:H4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22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POA-01</vt:lpstr>
      <vt:lpstr>POA-02</vt:lpstr>
      <vt:lpstr>POA-03</vt:lpstr>
      <vt:lpstr>POA-04</vt:lpstr>
      <vt:lpstr>POA-05</vt:lpstr>
      <vt:lpstr>POA-06</vt:lpstr>
      <vt:lpstr>POA-07</vt:lpstr>
      <vt:lpstr>PTOXACTIV</vt:lpstr>
      <vt:lpstr>grafico</vt:lpstr>
      <vt:lpstr>'POA-01'!Área_de_impresión</vt:lpstr>
      <vt:lpstr>'POA-05'!Área_de_impresión</vt:lpstr>
      <vt:lpstr>'POA-07'!Área_de_impresión</vt:lpstr>
      <vt:lpstr>'POA-01'!Títulos_a_imprimir</vt:lpstr>
      <vt:lpstr>'POA-05'!Títulos_a_imprimir</vt:lpstr>
      <vt:lpstr>'POA-07'!Títulos_a_imprimir</vt:lpstr>
      <vt:lpstr>PTOXACTIV!Títulos_a_imprimir</vt:lpstr>
    </vt:vector>
  </TitlesOfParts>
  <Company>CORPOGUAJIRA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Funcionario</cp:lastModifiedBy>
  <cp:lastPrinted>2015-05-22T15:29:41Z</cp:lastPrinted>
  <dcterms:created xsi:type="dcterms:W3CDTF">2004-12-29T19:49:42Z</dcterms:created>
  <dcterms:modified xsi:type="dcterms:W3CDTF">2015-11-20T15:39:06Z</dcterms:modified>
</cp:coreProperties>
</file>