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191" windowWidth="10110" windowHeight="8895" tabRatio="599" activeTab="0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TOXACTIV" sheetId="8" r:id="rId8"/>
    <sheet name="grafico" sheetId="9" r:id="rId9"/>
  </sheets>
  <definedNames>
    <definedName name="_xlnm.Print_Area" localSheetId="0">'POA-01'!$A$1:$J$23</definedName>
    <definedName name="_xlnm.Print_Area" localSheetId="4">'POA-05'!$A$1:$I$32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7">'PTOXACTIV'!$1:$12</definedName>
  </definedNames>
  <calcPr fullCalcOnLoad="1"/>
</workbook>
</file>

<file path=xl/sharedStrings.xml><?xml version="1.0" encoding="utf-8"?>
<sst xmlns="http://schemas.openxmlformats.org/spreadsheetml/2006/main" count="638" uniqueCount="293">
  <si>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</si>
  <si>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</si>
  <si>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</si>
  <si>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</si>
  <si>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</si>
  <si>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</si>
  <si>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</si>
  <si>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</si>
  <si>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</si>
  <si>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</si>
  <si>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</si>
  <si>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</si>
  <si>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</si>
  <si>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</si>
  <si>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</si>
  <si>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</si>
  <si>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</si>
  <si>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</si>
  <si>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</si>
  <si>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</si>
  <si>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</si>
  <si>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</si>
  <si>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</si>
  <si>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</si>
  <si>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</si>
  <si>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</si>
  <si>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</si>
  <si>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</si>
  <si>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</si>
  <si>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</si>
  <si>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</si>
  <si>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</si>
  <si>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</si>
  <si>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</si>
  <si>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</si>
  <si>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</si>
  <si>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</si>
  <si>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</si>
  <si>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</si>
  <si>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</si>
  <si>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</si>
  <si>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</si>
  <si>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</si>
  <si>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</si>
  <si>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</si>
  <si>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</si>
  <si>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</si>
  <si>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</si>
  <si>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</si>
  <si>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</si>
  <si>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</si>
  <si>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</si>
  <si>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</si>
  <si>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</si>
  <si>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</si>
  <si>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</si>
  <si>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</si>
  <si>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</si>
  <si>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</si>
  <si>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</si>
  <si>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</si>
  <si>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</si>
  <si>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</si>
  <si>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</si>
  <si>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</si>
  <si>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</si>
  <si>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</si>
  <si>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</si>
  <si>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</si>
  <si>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</si>
  <si>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</si>
  <si>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</si>
  <si>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</si>
  <si>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</si>
  <si>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</si>
  <si>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</si>
  <si>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</si>
  <si>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</si>
  <si>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</si>
  <si>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</si>
  <si>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</si>
  <si>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</si>
  <si>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</si>
  <si>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</si>
  <si>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</si>
  <si>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</si>
  <si>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</si>
  <si>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</si>
  <si>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</si>
  <si>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</si>
  <si>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</si>
  <si>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</si>
  <si>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</si>
  <si>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</si>
  <si>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</si>
  <si>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</si>
  <si>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</si>
  <si>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</si>
  <si>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</si>
  <si>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</si>
  <si>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</si>
  <si>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</si>
  <si>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</si>
  <si>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</si>
  <si>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</si>
  <si>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</si>
  <si>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</si>
  <si>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</si>
  <si>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</si>
  <si>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</si>
  <si>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</si>
  <si>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</si>
  <si>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</si>
  <si>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</si>
  <si>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</si>
  <si>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</si>
  <si>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</si>
  <si>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</si>
  <si>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SUB-TOTAL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</si>
  <si>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</si>
  <si>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</si>
  <si>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</si>
  <si>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</si>
  <si>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</si>
  <si>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</si>
  <si>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</si>
  <si>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</si>
  <si>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</si>
  <si>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</si>
  <si>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</si>
  <si>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</si>
  <si>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</si>
  <si>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</si>
  <si>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</si>
  <si>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</si>
  <si>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</si>
  <si>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</si>
  <si>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</si>
  <si>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</si>
  <si>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</si>
  <si>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</si>
  <si>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</si>
  <si>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</si>
  <si>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</si>
  <si>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</si>
  <si>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</si>
  <si>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</si>
  <si>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</si>
  <si>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</si>
  <si>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</si>
  <si>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</si>
  <si>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</si>
  <si>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</si>
  <si>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</si>
  <si>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</si>
  <si>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</si>
  <si>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</si>
  <si>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</si>
  <si>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</si>
  <si>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</si>
  <si>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</si>
  <si>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</si>
  <si>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</si>
  <si>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</si>
  <si>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</si>
  <si>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</si>
  <si>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</si>
  <si>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</si>
  <si>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</si>
  <si>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</si>
  <si>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</si>
  <si>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</si>
  <si>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</si>
  <si>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</si>
  <si>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SECCION: I</t>
  </si>
  <si>
    <t>Municipios de Riohacha, Manaure, Uribia y Maicao, entre otros.</t>
  </si>
  <si>
    <t>Enero</t>
  </si>
  <si>
    <t>Pasante 1</t>
  </si>
  <si>
    <t xml:space="preserve">Ultimo semestre de Ingeniería Ambiental,  Geología o afín. </t>
  </si>
  <si>
    <t>Apoyo actividades de agua subterraneas</t>
  </si>
  <si>
    <t>diciembre</t>
  </si>
  <si>
    <t>Pasante 2</t>
  </si>
  <si>
    <t xml:space="preserve">Ultimo semestre de Ingeniería Ambiental,   o afín. </t>
  </si>
  <si>
    <t>Pasante 3</t>
  </si>
  <si>
    <t>Ultimo semestre Ingeniería civil, Ambiental o afín</t>
  </si>
  <si>
    <t>Apoyo actividades de agua superficiales</t>
  </si>
  <si>
    <t>Pasante 4</t>
  </si>
  <si>
    <t>Profesional Universitario</t>
  </si>
  <si>
    <t>Ingeniero Ambiental, Geólogo o afín.</t>
  </si>
  <si>
    <t>Atención solicitudes usuarios aguas subterraneas, apoyo red monitoreo aguas subterràneas, apoyo ejecuciòn PPIAS</t>
  </si>
  <si>
    <t>Trabajadora Social, Licenciada en Etnoeducación y Proyecto Social o afín.</t>
  </si>
  <si>
    <t>Apoyo en el campo social</t>
  </si>
  <si>
    <t>Ingeniero Ambiental, Ingeniero Geólogo o afín.</t>
  </si>
  <si>
    <t>Ejecución de métodos y pruebas para la construcción y valoración de pozos de agua subterránea (sondeos eléctricos verticales, registro geofísico, video sonda), apoyo a limpieza de pozos</t>
  </si>
  <si>
    <t>Ingeniero Ambiental,  o afín.</t>
  </si>
  <si>
    <t>Apoyo implementaciòn tasas por uso de agua, legalizaciòn captaciònes de agua,  seguimientos concesiones</t>
  </si>
  <si>
    <t>Tecnico Operativo</t>
  </si>
  <si>
    <t>Topografo o afin</t>
  </si>
  <si>
    <t>Apoyo actividades de aguas superficiales</t>
  </si>
  <si>
    <t>Ingeniero civil</t>
  </si>
  <si>
    <t>Elaborar, programar y coordinar la ejecución de proyectos de Aprovechamiento Integral de Aguas Superficiales y Subterráneas y, realizando los estudios e investigaciones de acuerdo con el medio, para aplicar tecnología que permita obtener óptimos resultados económicos y sociales.                                Participar en la identificación y diseño de planes, programas y proyectos para abastecimiento de agua a comunidades indígenas, manejo integral de aguas subterráneas, agua potable y saneamiento básico, protección de márgenes y control de erosión, reglamentación de corrientes y preparar las condiciones técnicas para su ejecución de conformidad con las normas legales y politicas de la Corporaciòn.                           Asistir a la Subdirección de Gestión Ambiéntales lo relacionado con el fomento, control y vigilancia de los recursos naturales.</t>
  </si>
  <si>
    <t>Ingeniera Ambiental.</t>
  </si>
  <si>
    <t>Luis Manuel Daza Cuello</t>
  </si>
  <si>
    <t>Técnico</t>
  </si>
  <si>
    <t xml:space="preserve">Realizar inventario  de pozos y aljibes en el Departamento de la Guajira.                 Atencion de usuarios que requieren la necesidad del servicio.         Apoyo a las ejecuciones de sondeos electricos verticales.              </t>
  </si>
  <si>
    <t xml:space="preserve">Mantenimiento General </t>
  </si>
  <si>
    <t>Servicios públicos</t>
  </si>
  <si>
    <t>Arrendamientos (vehiculos, bodega)</t>
  </si>
  <si>
    <t>Viáticos</t>
  </si>
  <si>
    <t>Impresos y publicaciones.</t>
  </si>
  <si>
    <t>Comunicación y transporte</t>
  </si>
  <si>
    <t>Seguros</t>
  </si>
  <si>
    <t>Impuestos, tasas y multas</t>
  </si>
  <si>
    <t>Combustibles y lubricantes</t>
  </si>
  <si>
    <t>Reparación de vehículos</t>
  </si>
  <si>
    <t>Dotación de personal</t>
  </si>
  <si>
    <t>Bienestar social</t>
  </si>
  <si>
    <t>Capacitación</t>
  </si>
  <si>
    <t>Imprevistos</t>
  </si>
  <si>
    <t xml:space="preserve">OTROS </t>
  </si>
  <si>
    <t>Repuestos y accesorios</t>
  </si>
  <si>
    <t>Materiales</t>
  </si>
  <si>
    <t>Equipos</t>
  </si>
  <si>
    <t>Servivcio Vigilancia</t>
  </si>
  <si>
    <t>NOMBRE DEL PROYECTO:ADMINISTRACION Y APROVECHAMIENTO DE AGUAS SUPERFICIALES Y SUBTERRANEAS</t>
  </si>
  <si>
    <t xml:space="preserve">Enero           </t>
  </si>
  <si>
    <t xml:space="preserve">Apoyo al  Grupo de Administraciòn y Aprovechamiento de Aguas en la evaluaciòn de los informes  financieros y contables </t>
  </si>
  <si>
    <t>ACTIV 7</t>
  </si>
  <si>
    <t>ACTIV 8</t>
  </si>
  <si>
    <t>ACTIV 9</t>
  </si>
  <si>
    <t>ADMINISTRACION DE LA OFERTA Y DEMANDA DEL RECURSO HIDRICO; (SUPERFICIALES Y SUBTERRANEAS)</t>
  </si>
  <si>
    <t xml:space="preserve">         ADMINISTRACION DE LA OFERTA Y DEMANDA DEL RECURSO HIDRICO; (SUPERFICIALES Y SUBTERRANEAS)</t>
  </si>
  <si>
    <t xml:space="preserve"> Julio Curvelo Redondo </t>
  </si>
  <si>
    <t>Orfelina Barros</t>
  </si>
  <si>
    <t>Leonel Inciarte</t>
  </si>
  <si>
    <t>Participar en la identificaciòn y diseño de  programas y proyectos para el abastecimiento de agua a comunidades  agua potable y saneamiento bàsico protecciòn de màrgenes y reglamentaciòn de corrientes y preparar las condiciones tècnicas para su ejecuciòn de conformidad con las normas legales y politicas de la Corporaciòn.                                                                                                                                                                                       Recibir y atender las solicitudes presentadas por las diferentes comunidades como alternativa de soluciòn para los problemas de agua potable, saneamiento bàsico y protecciòn de màrgenes.    Aplicaciòn y seguimientos a proyectos relacionados con el conocimiento del recurso hìdrico subterràneo para la toma de decisiones.          Conocer la dinàmica de las aguas subterràneas en las cuencas hidrogràgficas de juroisdicciòn de Corpoguajira</t>
  </si>
  <si>
    <t>María del Rosario Guzman</t>
  </si>
  <si>
    <t>Identificar de zonas estratégicas para el aprovechamiento de aguas subterráneas.</t>
  </si>
  <si>
    <t>Obras de infraestructura para captación y/o almacenamiento de agua a las comunidades indígenas y negras</t>
  </si>
  <si>
    <t>Formular planes de ordenamiento del recurso hídrico y reglamentar corrientes y vertimientos.</t>
  </si>
  <si>
    <t xml:space="preserve"> Actualizar el sistema de información del recurso hídrico (SIRH). </t>
  </si>
  <si>
    <t>Actualizar el registro de usuarios del recurso hídrico en cuencas priorizadas</t>
  </si>
  <si>
    <t>Evaluación y seguimiento a los programas de ahorro y uso eficiente de agua (PAUEA).</t>
  </si>
  <si>
    <t>Definir la oferta y demanda del recurso hídrico subterráneo.</t>
  </si>
  <si>
    <t xml:space="preserve"> Construir una guía metodológica de buenas prácticas de administración, exploración y perforación de agua subterránea</t>
  </si>
  <si>
    <t>Formular e implementar planes de manejo de aguas subterráneas (Acuíferos).</t>
  </si>
  <si>
    <t>Continuar la implementación del proyecto de protección integrada de agua subterránea (PPIAS) en el municipio de Maicao</t>
  </si>
  <si>
    <t>En los municipios de Riohacha, Maicao, Dibulla, Manaure, Albania, Uribia, Hatonuevo, Barrancas, Fonseca, Distracción, San Juan del Cesar, EL Molino, Villanueva, Urumita, La Jagua del Pilar, entre otros.</t>
  </si>
  <si>
    <t>Cuencas de los Ríos Cesar,  Cañas, y tapias, entre otras</t>
  </si>
  <si>
    <t>Jurisdicción de los municipios de Riohacha, Manaure, Uribia, Maicao y Albania, entre otros</t>
  </si>
  <si>
    <t>Cuenca de los Ríos Ranchería y Tapias, entre otras</t>
  </si>
  <si>
    <t>Municipios de Riohacha, Manaure, Uribia, Maicao y Albania, entre otros</t>
  </si>
  <si>
    <t>Municipio de Maicao</t>
  </si>
  <si>
    <t>Número de Planes de Manejo de Aguas Subterráneas formulados</t>
  </si>
  <si>
    <t>Número de habitantes favorecidos con obras de infraestructura para captación y/o almacenamiento de agua</t>
  </si>
  <si>
    <t xml:space="preserve"> ADMINISTRACION DE LA OFERTA Y DEMANDA DEL RECURSO HIDRICO; (SUPERFICIALES Y SUBTERRANEAS)</t>
  </si>
  <si>
    <t>ACTIV 10</t>
  </si>
  <si>
    <t xml:space="preserve">ACTIV </t>
  </si>
  <si>
    <t>CODIGO    0520 - 0904 -1</t>
  </si>
  <si>
    <t>Numero de municipios con evaluación y seguimiento de los programas de ahorro y uso eficiente de agua Número de PAUEA evaluados y aprobados</t>
  </si>
  <si>
    <t>Usuarios del recurso hídrico debidamente inventariado y registrado</t>
  </si>
  <si>
    <t>Numero de Zonas Identificadas para el aprovechamiento de aguas subterráneas</t>
  </si>
  <si>
    <t>Numero de cuencas con oferta y /o demanda hídrica identificada.</t>
  </si>
  <si>
    <t>Guía Metodológica Adoptada</t>
  </si>
  <si>
    <t>Porcentaje ejecutado del Plan de Manejo de Aguas Subterráneas del mpio de Maicao</t>
  </si>
  <si>
    <t>Corrientes hídricas reglamentadas por la Corporación con relación a las cuencas. Priorizadas.                                              Número de planes del recurso hídrico y reglamentación de vertimientos formulados y en ejecución.                                          Número de captaciones de aguas superficiales y subterráneas legalizadas                                                                                       Volumen de agua concesionada en la jurisdicción (hm3)</t>
  </si>
  <si>
    <t>CODIGO        0520 - 0904 -1</t>
  </si>
  <si>
    <t>CODIGO      0520 - 0904 -1</t>
  </si>
  <si>
    <t>CODIGO         0520 - 0904 -1</t>
  </si>
  <si>
    <t xml:space="preserve">Corrientes hídricas reglamentadas por la Corporación con relación a las cuencas. Priorizadas.                                     </t>
  </si>
  <si>
    <t xml:space="preserve">Número de planes del recurso hídrico y reglamentación de vertimientos formulados y en ejecución.    </t>
  </si>
  <si>
    <t>Número de captaciones de aguas superficiales y subterráneas legalizadas</t>
  </si>
  <si>
    <t xml:space="preserve">                                                                                                                      Formular planes de ordenamiento del recurso hídrico y reglamentar corrientes y vertimientos.</t>
  </si>
  <si>
    <t>Julio Curvelo                              Leonel Inciarte                                                                                                 Orfelina Barros</t>
  </si>
  <si>
    <t xml:space="preserve">Julio Curvelo                              Leonel Inciarte                                                                                                           </t>
  </si>
  <si>
    <t xml:space="preserve">Julio Curvelo                              Leonel Inciarte                                                                                                          </t>
  </si>
  <si>
    <t>Julio Curvelo                              Leonel Inciarte                                                                                                         Orfelina Barros                                   Luis Manuel Daza</t>
  </si>
  <si>
    <t>Julio Curvelo                              Leonel Inciarte                                                                                   Orfelina Barros                             Luis Manuel Daza                     María del Rosario Guzman</t>
  </si>
  <si>
    <t>Julio Curvelo                              Leonel Inciarte                                                                    Orfelina Barros</t>
  </si>
  <si>
    <t>Julio Curvelo                              Leonel Inciarte                                                                     Orfelina Barros</t>
  </si>
  <si>
    <t>Julio Curvelo                              Leonel Inciarte                                                                   Orfelina Barros</t>
  </si>
  <si>
    <t xml:space="preserve">Julio Curvelo                              Leonel Inciarte                               </t>
  </si>
  <si>
    <t>Abril</t>
  </si>
  <si>
    <t xml:space="preserve">Contador Pùblico </t>
  </si>
  <si>
    <t>Abogado</t>
  </si>
  <si>
    <t>Apoyo al  Grupo de Administraciòn y Aprovechamiento de Aguas en lo relacionado con aspectos contractuales y jurídicos</t>
  </si>
  <si>
    <t>Profesional universitario</t>
  </si>
  <si>
    <t>Septiembre</t>
  </si>
  <si>
    <t>PROGRAMACION DE METAS FINANCIERAS -R.A ($1.710.643.870)</t>
  </si>
  <si>
    <t>PROGRAMACION DE METAS FINANCIERAS -R.A ($ 1.710.643.870)</t>
  </si>
  <si>
    <t>Agosto</t>
  </si>
  <si>
    <t>Sept</t>
  </si>
  <si>
    <t>PLAN OPERATIVO ANUAL DE INVERSIONES VERSION 3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</si>
</sst>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[$-240A]d&quot; de &quot;mmmm&quot; de &quot;yyyy;@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9.25"/>
      <color indexed="8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5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 quotePrefix="1">
      <alignment horizontal="left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3" fontId="13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wrapText="1"/>
    </xf>
    <xf numFmtId="3" fontId="13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34" borderId="12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3" fontId="13" fillId="3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/>
    </xf>
    <xf numFmtId="37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8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7" fontId="14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16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/>
    </xf>
    <xf numFmtId="3" fontId="5" fillId="0" borderId="0" xfId="0" applyNumberFormat="1" applyFont="1" applyFill="1" applyAlignment="1">
      <alignment/>
    </xf>
    <xf numFmtId="167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vertical="justify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top" wrapText="1"/>
    </xf>
    <xf numFmtId="0" fontId="24" fillId="0" borderId="0" xfId="0" applyFont="1" applyAlignment="1">
      <alignment horizontal="center" vertical="justify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7" fontId="24" fillId="0" borderId="0" xfId="0" applyNumberFormat="1" applyFont="1" applyAlignment="1">
      <alignment horizontal="right" vertical="justify"/>
    </xf>
    <xf numFmtId="164" fontId="24" fillId="0" borderId="0" xfId="0" applyNumberFormat="1" applyFont="1" applyAlignment="1">
      <alignment vertical="justify"/>
    </xf>
    <xf numFmtId="0" fontId="24" fillId="0" borderId="0" xfId="0" applyFont="1" applyAlignment="1">
      <alignment horizontal="left" vertical="justify"/>
    </xf>
    <xf numFmtId="165" fontId="24" fillId="0" borderId="0" xfId="50" applyFont="1" applyAlignment="1">
      <alignment horizontal="right" vertical="justify"/>
    </xf>
    <xf numFmtId="166" fontId="24" fillId="0" borderId="0" xfId="48" applyFont="1" applyAlignment="1">
      <alignment vertical="justify"/>
    </xf>
    <xf numFmtId="165" fontId="24" fillId="0" borderId="0" xfId="50" applyFont="1" applyAlignment="1">
      <alignment vertical="justify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left" vertical="justify"/>
    </xf>
    <xf numFmtId="0" fontId="1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7" fillId="0" borderId="0" xfId="0" applyFont="1" applyAlignment="1">
      <alignment horizontal="left" vertical="justify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166" fontId="3" fillId="0" borderId="10" xfId="48" applyFont="1" applyBorder="1" applyAlignment="1">
      <alignment horizontal="right" vertical="top" wrapText="1"/>
    </xf>
    <xf numFmtId="166" fontId="2" fillId="0" borderId="10" xfId="48" applyFont="1" applyBorder="1" applyAlignment="1">
      <alignment horizontal="right" vertical="top" wrapText="1"/>
    </xf>
    <xf numFmtId="166" fontId="3" fillId="0" borderId="10" xfId="48" applyFont="1" applyBorder="1" applyAlignment="1">
      <alignment vertical="top" wrapText="1"/>
    </xf>
    <xf numFmtId="166" fontId="2" fillId="0" borderId="10" xfId="48" applyFont="1" applyBorder="1" applyAlignment="1">
      <alignment vertical="top" wrapText="1"/>
    </xf>
    <xf numFmtId="166" fontId="16" fillId="0" borderId="10" xfId="48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8" fillId="3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3" fontId="22" fillId="0" borderId="11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3" fontId="28" fillId="0" borderId="10" xfId="0" applyNumberFormat="1" applyFont="1" applyBorder="1" applyAlignment="1">
      <alignment horizontal="right" vertical="top" wrapText="1"/>
    </xf>
    <xf numFmtId="166" fontId="22" fillId="0" borderId="11" xfId="48" applyFont="1" applyBorder="1" applyAlignment="1">
      <alignment horizontal="right" vertical="top" wrapText="1"/>
    </xf>
    <xf numFmtId="166" fontId="22" fillId="0" borderId="10" xfId="48" applyFont="1" applyBorder="1" applyAlignment="1">
      <alignment horizontal="right" vertical="top" wrapText="1"/>
    </xf>
    <xf numFmtId="166" fontId="28" fillId="0" borderId="10" xfId="48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3" fontId="28" fillId="34" borderId="14" xfId="0" applyNumberFormat="1" applyFont="1" applyFill="1" applyBorder="1" applyAlignment="1">
      <alignment horizontal="center" vertical="center" wrapText="1"/>
    </xf>
    <xf numFmtId="3" fontId="28" fillId="34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69" fontId="20" fillId="0" borderId="10" xfId="48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/>
    </xf>
    <xf numFmtId="169" fontId="20" fillId="0" borderId="10" xfId="48" applyNumberFormat="1" applyFont="1" applyFill="1" applyBorder="1" applyAlignment="1">
      <alignment horizontal="right" vertical="center" wrapText="1"/>
    </xf>
    <xf numFmtId="169" fontId="2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3" fontId="28" fillId="0" borderId="0" xfId="0" applyNumberFormat="1" applyFont="1" applyAlignment="1">
      <alignment horizontal="right" vertical="top" wrapText="1"/>
    </xf>
    <xf numFmtId="0" fontId="30" fillId="34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top" wrapText="1"/>
    </xf>
    <xf numFmtId="166" fontId="28" fillId="0" borderId="10" xfId="48" applyFont="1" applyBorder="1" applyAlignment="1">
      <alignment vertical="top" wrapText="1"/>
    </xf>
    <xf numFmtId="0" fontId="28" fillId="34" borderId="12" xfId="0" applyFont="1" applyFill="1" applyBorder="1" applyAlignment="1">
      <alignment horizontal="left" vertical="center" wrapText="1"/>
    </xf>
    <xf numFmtId="0" fontId="28" fillId="34" borderId="15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top" wrapText="1"/>
    </xf>
    <xf numFmtId="0" fontId="32" fillId="0" borderId="0" xfId="0" applyFont="1" applyAlignment="1">
      <alignment horizontal="left" vertical="justify"/>
    </xf>
    <xf numFmtId="3" fontId="26" fillId="0" borderId="0" xfId="0" applyNumberFormat="1" applyFont="1" applyAlignment="1" quotePrefix="1">
      <alignment horizontal="left"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31" fillId="34" borderId="12" xfId="0" applyNumberFormat="1" applyFont="1" applyFill="1" applyBorder="1" applyAlignment="1">
      <alignment horizontal="center"/>
    </xf>
    <xf numFmtId="3" fontId="31" fillId="34" borderId="14" xfId="0" applyNumberFormat="1" applyFont="1" applyFill="1" applyBorder="1" applyAlignment="1">
      <alignment horizontal="center"/>
    </xf>
    <xf numFmtId="3" fontId="31" fillId="34" borderId="15" xfId="0" applyNumberFormat="1" applyFont="1" applyFill="1" applyBorder="1" applyAlignment="1">
      <alignment horizontal="center"/>
    </xf>
    <xf numFmtId="3" fontId="31" fillId="0" borderId="11" xfId="0" applyNumberFormat="1" applyFont="1" applyBorder="1" applyAlignment="1">
      <alignment/>
    </xf>
    <xf numFmtId="166" fontId="31" fillId="33" borderId="11" xfId="48" applyFont="1" applyFill="1" applyBorder="1" applyAlignment="1">
      <alignment horizontal="right"/>
    </xf>
    <xf numFmtId="166" fontId="31" fillId="0" borderId="11" xfId="48" applyFont="1" applyBorder="1" applyAlignment="1">
      <alignment horizontal="right"/>
    </xf>
    <xf numFmtId="166" fontId="31" fillId="0" borderId="10" xfId="48" applyFont="1" applyBorder="1" applyAlignment="1">
      <alignment horizontal="right"/>
    </xf>
    <xf numFmtId="3" fontId="26" fillId="0" borderId="10" xfId="0" applyNumberFormat="1" applyFont="1" applyBorder="1" applyAlignment="1">
      <alignment/>
    </xf>
    <xf numFmtId="166" fontId="26" fillId="33" borderId="10" xfId="48" applyFont="1" applyFill="1" applyBorder="1" applyAlignment="1">
      <alignment horizontal="right"/>
    </xf>
    <xf numFmtId="166" fontId="26" fillId="0" borderId="10" xfId="48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166" fontId="31" fillId="33" borderId="10" xfId="48" applyFont="1" applyFill="1" applyBorder="1" applyAlignment="1">
      <alignment horizontal="right"/>
    </xf>
    <xf numFmtId="166" fontId="26" fillId="0" borderId="10" xfId="48" applyFont="1" applyFill="1" applyBorder="1" applyAlignment="1">
      <alignment horizontal="right"/>
    </xf>
    <xf numFmtId="166" fontId="26" fillId="0" borderId="10" xfId="48" applyFont="1" applyBorder="1" applyAlignment="1" quotePrefix="1">
      <alignment horizontal="right"/>
    </xf>
    <xf numFmtId="166" fontId="31" fillId="0" borderId="10" xfId="48" applyFont="1" applyFill="1" applyBorder="1" applyAlignment="1">
      <alignment horizontal="right"/>
    </xf>
    <xf numFmtId="3" fontId="31" fillId="33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 vertical="top" wrapText="1"/>
    </xf>
    <xf numFmtId="166" fontId="14" fillId="0" borderId="0" xfId="0" applyNumberFormat="1" applyFont="1" applyAlignment="1">
      <alignment/>
    </xf>
    <xf numFmtId="0" fontId="24" fillId="0" borderId="0" xfId="0" applyFont="1" applyAlignment="1">
      <alignment horizontal="left" vertical="top"/>
    </xf>
    <xf numFmtId="3" fontId="26" fillId="0" borderId="11" xfId="0" applyNumberFormat="1" applyFont="1" applyBorder="1" applyAlignment="1">
      <alignment horizontal="justify" vertical="top"/>
    </xf>
    <xf numFmtId="3" fontId="26" fillId="0" borderId="10" xfId="0" applyNumberFormat="1" applyFont="1" applyBorder="1" applyAlignment="1">
      <alignment horizontal="justify" vertical="top"/>
    </xf>
    <xf numFmtId="3" fontId="33" fillId="0" borderId="10" xfId="0" applyNumberFormat="1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horizontal="justify" vertical="top" wrapText="1"/>
    </xf>
    <xf numFmtId="166" fontId="22" fillId="0" borderId="11" xfId="48" applyFont="1" applyBorder="1" applyAlignment="1">
      <alignment horizontal="center" vertical="center" wrapText="1"/>
    </xf>
    <xf numFmtId="166" fontId="22" fillId="0" borderId="11" xfId="48" applyFont="1" applyFill="1" applyBorder="1" applyAlignment="1">
      <alignment horizontal="center" vertical="center" wrapText="1"/>
    </xf>
    <xf numFmtId="166" fontId="22" fillId="0" borderId="10" xfId="48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center"/>
    </xf>
    <xf numFmtId="167" fontId="28" fillId="0" borderId="0" xfId="0" applyNumberFormat="1" applyFont="1" applyBorder="1" applyAlignment="1">
      <alignment vertical="justify"/>
    </xf>
    <xf numFmtId="16" fontId="22" fillId="0" borderId="10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6" fontId="5" fillId="0" borderId="0" xfId="48" applyFont="1" applyAlignment="1">
      <alignment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66" fontId="21" fillId="0" borderId="0" xfId="48" applyFont="1" applyAlignment="1">
      <alignment horizontal="right" vertical="justify"/>
    </xf>
    <xf numFmtId="166" fontId="21" fillId="0" borderId="0" xfId="48" applyFont="1" applyAlignment="1">
      <alignment vertical="justify"/>
    </xf>
    <xf numFmtId="0" fontId="12" fillId="34" borderId="16" xfId="0" applyFont="1" applyFill="1" applyBorder="1" applyAlignment="1">
      <alignment horizontal="center" vertical="center" wrapText="1"/>
    </xf>
    <xf numFmtId="166" fontId="22" fillId="0" borderId="10" xfId="48" applyFont="1" applyBorder="1" applyAlignment="1">
      <alignment vertical="center" wrapText="1"/>
    </xf>
    <xf numFmtId="0" fontId="24" fillId="0" borderId="17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" fillId="0" borderId="18" xfId="0" applyFont="1" applyBorder="1" applyAlignment="1">
      <alignment/>
    </xf>
    <xf numFmtId="166" fontId="28" fillId="0" borderId="0" xfId="48" applyFont="1" applyBorder="1" applyAlignment="1">
      <alignment horizontal="left"/>
    </xf>
    <xf numFmtId="165" fontId="28" fillId="0" borderId="0" xfId="50" applyFont="1" applyBorder="1" applyAlignment="1">
      <alignment horizontal="right" vertical="justify"/>
    </xf>
    <xf numFmtId="167" fontId="28" fillId="0" borderId="19" xfId="0" applyNumberFormat="1" applyFont="1" applyBorder="1" applyAlignment="1">
      <alignment vertical="justify"/>
    </xf>
    <xf numFmtId="165" fontId="28" fillId="0" borderId="0" xfId="50" applyFont="1" applyBorder="1" applyAlignment="1">
      <alignment vertical="justify"/>
    </xf>
    <xf numFmtId="0" fontId="28" fillId="0" borderId="0" xfId="0" applyFont="1" applyBorder="1" applyAlignment="1">
      <alignment vertical="justify"/>
    </xf>
    <xf numFmtId="0" fontId="28" fillId="0" borderId="19" xfId="0" applyFont="1" applyBorder="1" applyAlignment="1">
      <alignment vertical="justify"/>
    </xf>
    <xf numFmtId="166" fontId="28" fillId="0" borderId="0" xfId="0" applyNumberFormat="1" applyFont="1" applyBorder="1" applyAlignment="1">
      <alignment horizontal="left"/>
    </xf>
    <xf numFmtId="165" fontId="28" fillId="0" borderId="0" xfId="0" applyNumberFormat="1" applyFont="1" applyBorder="1" applyAlignment="1">
      <alignment vertical="justify"/>
    </xf>
    <xf numFmtId="0" fontId="28" fillId="0" borderId="20" xfId="0" applyFont="1" applyBorder="1" applyAlignment="1">
      <alignment horizontal="left"/>
    </xf>
    <xf numFmtId="0" fontId="22" fillId="0" borderId="20" xfId="0" applyFont="1" applyBorder="1" applyAlignment="1">
      <alignment/>
    </xf>
    <xf numFmtId="0" fontId="28" fillId="0" borderId="21" xfId="0" applyFont="1" applyBorder="1" applyAlignment="1">
      <alignment horizontal="right"/>
    </xf>
    <xf numFmtId="0" fontId="34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2" fillId="0" borderId="22" xfId="0" applyFont="1" applyBorder="1" applyAlignment="1">
      <alignment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3" fontId="22" fillId="0" borderId="22" xfId="0" applyNumberFormat="1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" fontId="6" fillId="0" borderId="10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horizontal="righ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 wrapText="1"/>
    </xf>
    <xf numFmtId="0" fontId="36" fillId="0" borderId="28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right" vertical="top" wrapText="1"/>
    </xf>
    <xf numFmtId="170" fontId="6" fillId="0" borderId="23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0" fontId="6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170" fontId="6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3" fontId="28" fillId="0" borderId="10" xfId="48" applyNumberFormat="1" applyFont="1" applyBorder="1" applyAlignment="1">
      <alignment horizontal="right" vertical="top" wrapText="1"/>
    </xf>
    <xf numFmtId="0" fontId="35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justify" vertical="top" wrapText="1"/>
    </xf>
    <xf numFmtId="3" fontId="22" fillId="0" borderId="33" xfId="0" applyNumberFormat="1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 wrapText="1"/>
    </xf>
    <xf numFmtId="3" fontId="31" fillId="33" borderId="10" xfId="48" applyNumberFormat="1" applyFont="1" applyFill="1" applyBorder="1" applyAlignment="1">
      <alignment horizontal="right"/>
    </xf>
    <xf numFmtId="3" fontId="26" fillId="0" borderId="10" xfId="48" applyNumberFormat="1" applyFont="1" applyBorder="1" applyAlignment="1">
      <alignment horizontal="right"/>
    </xf>
    <xf numFmtId="3" fontId="31" fillId="0" borderId="10" xfId="48" applyNumberFormat="1" applyFont="1" applyBorder="1" applyAlignment="1">
      <alignment horizontal="right"/>
    </xf>
    <xf numFmtId="3" fontId="27" fillId="0" borderId="0" xfId="0" applyNumberFormat="1" applyFont="1" applyAlignment="1">
      <alignment horizontal="left" vertical="justify"/>
    </xf>
    <xf numFmtId="3" fontId="22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top" wrapText="1"/>
    </xf>
    <xf numFmtId="166" fontId="22" fillId="0" borderId="16" xfId="48" applyFont="1" applyBorder="1" applyAlignment="1">
      <alignment vertical="center" wrapText="1"/>
    </xf>
    <xf numFmtId="4" fontId="22" fillId="0" borderId="16" xfId="0" applyNumberFormat="1" applyFont="1" applyBorder="1" applyAlignment="1">
      <alignment horizontal="right" vertical="top" wrapText="1"/>
    </xf>
    <xf numFmtId="167" fontId="28" fillId="0" borderId="0" xfId="0" applyNumberFormat="1" applyFont="1" applyBorder="1" applyAlignment="1">
      <alignment vertical="justify" wrapText="1"/>
    </xf>
    <xf numFmtId="3" fontId="22" fillId="0" borderId="3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34" borderId="40" xfId="0" applyFont="1" applyFill="1" applyBorder="1" applyAlignment="1">
      <alignment horizontal="center" vertical="center" wrapText="1"/>
    </xf>
    <xf numFmtId="0" fontId="28" fillId="34" borderId="41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/>
    </xf>
    <xf numFmtId="0" fontId="28" fillId="0" borderId="38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3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34" borderId="44" xfId="0" applyFont="1" applyFill="1" applyBorder="1" applyAlignment="1">
      <alignment horizontal="center" vertical="center" wrapText="1"/>
    </xf>
    <xf numFmtId="0" fontId="28" fillId="34" borderId="45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166" fontId="22" fillId="0" borderId="16" xfId="48" applyFont="1" applyFill="1" applyBorder="1" applyAlignment="1">
      <alignment horizontal="center" vertical="center" wrapText="1"/>
    </xf>
    <xf numFmtId="166" fontId="22" fillId="0" borderId="40" xfId="48" applyFont="1" applyFill="1" applyBorder="1" applyAlignment="1">
      <alignment horizontal="center" vertical="center" wrapText="1"/>
    </xf>
    <xf numFmtId="166" fontId="22" fillId="0" borderId="11" xfId="48" applyFont="1" applyFill="1" applyBorder="1" applyAlignment="1">
      <alignment horizontal="center" vertical="center" wrapText="1"/>
    </xf>
    <xf numFmtId="3" fontId="22" fillId="0" borderId="46" xfId="0" applyNumberFormat="1" applyFont="1" applyBorder="1" applyAlignment="1">
      <alignment horizontal="center" vertical="top" wrapText="1"/>
    </xf>
    <xf numFmtId="3" fontId="22" fillId="0" borderId="40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wrapText="1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1" fillId="34" borderId="2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165" fontId="11" fillId="34" borderId="22" xfId="50" applyFont="1" applyFill="1" applyBorder="1" applyAlignment="1">
      <alignment horizontal="center" vertical="center" wrapText="1"/>
    </xf>
    <xf numFmtId="165" fontId="11" fillId="34" borderId="16" xfId="5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8" fillId="34" borderId="46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167" fontId="24" fillId="34" borderId="22" xfId="0" applyNumberFormat="1" applyFont="1" applyFill="1" applyBorder="1" applyAlignment="1">
      <alignment horizontal="center" vertical="justify"/>
    </xf>
    <xf numFmtId="0" fontId="23" fillId="0" borderId="17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justify"/>
    </xf>
    <xf numFmtId="0" fontId="28" fillId="0" borderId="17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0" fontId="28" fillId="34" borderId="51" xfId="0" applyFont="1" applyFill="1" applyBorder="1" applyAlignment="1">
      <alignment horizontal="center" vertical="center" wrapText="1"/>
    </xf>
    <xf numFmtId="0" fontId="28" fillId="34" borderId="52" xfId="0" applyFont="1" applyFill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 wrapText="1"/>
    </xf>
    <xf numFmtId="0" fontId="30" fillId="34" borderId="46" xfId="0" applyFont="1" applyFill="1" applyBorder="1" applyAlignment="1">
      <alignment horizontal="center" vertical="center" wrapText="1"/>
    </xf>
    <xf numFmtId="0" fontId="30" fillId="34" borderId="4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justify" wrapText="1"/>
    </xf>
    <xf numFmtId="0" fontId="21" fillId="0" borderId="17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8" fillId="34" borderId="54" xfId="0" applyFont="1" applyFill="1" applyBorder="1" applyAlignment="1">
      <alignment horizontal="center" vertical="top" wrapText="1"/>
    </xf>
    <xf numFmtId="0" fontId="28" fillId="34" borderId="55" xfId="0" applyFont="1" applyFill="1" applyBorder="1" applyAlignment="1">
      <alignment horizontal="center" vertical="top" wrapText="1"/>
    </xf>
    <xf numFmtId="0" fontId="28" fillId="0" borderId="39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justify"/>
    </xf>
    <xf numFmtId="0" fontId="34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3" fontId="26" fillId="34" borderId="56" xfId="0" applyNumberFormat="1" applyFont="1" applyFill="1" applyBorder="1" applyAlignment="1">
      <alignment horizontal="center"/>
    </xf>
    <xf numFmtId="3" fontId="26" fillId="34" borderId="57" xfId="0" applyNumberFormat="1" applyFont="1" applyFill="1" applyBorder="1" applyAlignment="1">
      <alignment horizontal="center"/>
    </xf>
    <xf numFmtId="3" fontId="31" fillId="34" borderId="48" xfId="0" applyNumberFormat="1" applyFont="1" applyFill="1" applyBorder="1" applyAlignment="1">
      <alignment horizontal="center"/>
    </xf>
    <xf numFmtId="3" fontId="31" fillId="34" borderId="36" xfId="0" applyNumberFormat="1" applyFont="1" applyFill="1" applyBorder="1" applyAlignment="1">
      <alignment horizontal="center"/>
    </xf>
    <xf numFmtId="3" fontId="31" fillId="34" borderId="58" xfId="0" applyNumberFormat="1" applyFont="1" applyFill="1" applyBorder="1" applyAlignment="1">
      <alignment horizontal="center" wrapText="1"/>
    </xf>
    <xf numFmtId="3" fontId="31" fillId="34" borderId="59" xfId="0" applyNumberFormat="1" applyFont="1" applyFill="1" applyBorder="1" applyAlignment="1">
      <alignment horizontal="center" wrapText="1"/>
    </xf>
    <xf numFmtId="3" fontId="21" fillId="0" borderId="17" xfId="0" applyNumberFormat="1" applyFont="1" applyBorder="1" applyAlignment="1">
      <alignment horizontal="center"/>
    </xf>
    <xf numFmtId="3" fontId="31" fillId="34" borderId="46" xfId="0" applyNumberFormat="1" applyFont="1" applyFill="1" applyBorder="1" applyAlignment="1">
      <alignment horizontal="center"/>
    </xf>
    <xf numFmtId="3" fontId="31" fillId="34" borderId="41" xfId="0" applyNumberFormat="1" applyFont="1" applyFill="1" applyBorder="1" applyAlignment="1">
      <alignment horizontal="center"/>
    </xf>
    <xf numFmtId="3" fontId="31" fillId="34" borderId="12" xfId="0" applyNumberFormat="1" applyFont="1" applyFill="1" applyBorder="1" applyAlignment="1">
      <alignment horizontal="center"/>
    </xf>
    <xf numFmtId="3" fontId="31" fillId="34" borderId="14" xfId="0" applyNumberFormat="1" applyFont="1" applyFill="1" applyBorder="1" applyAlignment="1">
      <alignment horizontal="center"/>
    </xf>
    <xf numFmtId="3" fontId="31" fillId="34" borderId="15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3" fontId="14" fillId="34" borderId="56" xfId="0" applyNumberFormat="1" applyFont="1" applyFill="1" applyBorder="1" applyAlignment="1">
      <alignment horizontal="center"/>
    </xf>
    <xf numFmtId="3" fontId="14" fillId="34" borderId="57" xfId="0" applyNumberFormat="1" applyFont="1" applyFill="1" applyBorder="1" applyAlignment="1">
      <alignment horizontal="center"/>
    </xf>
    <xf numFmtId="3" fontId="13" fillId="34" borderId="46" xfId="0" applyNumberFormat="1" applyFont="1" applyFill="1" applyBorder="1" applyAlignment="1">
      <alignment horizontal="center"/>
    </xf>
    <xf numFmtId="3" fontId="13" fillId="34" borderId="41" xfId="0" applyNumberFormat="1" applyFont="1" applyFill="1" applyBorder="1" applyAlignment="1">
      <alignment horizontal="center"/>
    </xf>
    <xf numFmtId="3" fontId="13" fillId="34" borderId="12" xfId="0" applyNumberFormat="1" applyFont="1" applyFill="1" applyBorder="1" applyAlignment="1">
      <alignment horizontal="center"/>
    </xf>
    <xf numFmtId="3" fontId="13" fillId="34" borderId="14" xfId="0" applyNumberFormat="1" applyFont="1" applyFill="1" applyBorder="1" applyAlignment="1">
      <alignment horizontal="center"/>
    </xf>
    <xf numFmtId="3" fontId="13" fillId="34" borderId="48" xfId="0" applyNumberFormat="1" applyFont="1" applyFill="1" applyBorder="1" applyAlignment="1">
      <alignment horizontal="center"/>
    </xf>
    <xf numFmtId="3" fontId="13" fillId="34" borderId="36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2025"/>
          <c:y val="0.44225"/>
          <c:w val="0.57225"/>
          <c:h val="0.3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grafico!$B$13:$B$48</c:f>
              <c:strCache/>
            </c:strRef>
          </c:cat>
          <c:val>
            <c:numRef>
              <c:f>grafico!$C$13:$C$48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304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097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466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1409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1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543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38100</xdr:rowOff>
    </xdr:from>
    <xdr:to>
      <xdr:col>11</xdr:col>
      <xdr:colOff>95250</xdr:colOff>
      <xdr:row>62</xdr:row>
      <xdr:rowOff>57150</xdr:rowOff>
    </xdr:to>
    <xdr:graphicFrame>
      <xdr:nvGraphicFramePr>
        <xdr:cNvPr id="1" name="Chart 4"/>
        <xdr:cNvGraphicFramePr/>
      </xdr:nvGraphicFramePr>
      <xdr:xfrm>
        <a:off x="3467100" y="1695450"/>
        <a:ext cx="5133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20" zoomScaleNormal="120" zoomScalePageLayoutView="0" workbookViewId="0" topLeftCell="A10">
      <selection activeCell="G22" sqref="G22"/>
    </sheetView>
  </sheetViews>
  <sheetFormatPr defaultColWidth="11.421875" defaultRowHeight="12.75"/>
  <cols>
    <col min="1" max="1" width="6.00390625" style="4" customWidth="1"/>
    <col min="2" max="2" width="25.140625" style="4" customWidth="1"/>
    <col min="3" max="3" width="15.7109375" style="4" customWidth="1"/>
    <col min="4" max="4" width="15.8515625" style="4" customWidth="1"/>
    <col min="5" max="5" width="7.57421875" style="4" customWidth="1"/>
    <col min="6" max="7" width="8.7109375" style="4" customWidth="1"/>
    <col min="8" max="8" width="12.7109375" style="4" customWidth="1"/>
    <col min="9" max="9" width="9.7109375" style="4" customWidth="1"/>
    <col min="10" max="10" width="21.140625" style="4" customWidth="1"/>
    <col min="11" max="11" width="7.140625" style="4" customWidth="1"/>
    <col min="12" max="12" width="30.421875" style="4" customWidth="1"/>
    <col min="13" max="16384" width="11.421875" style="4" customWidth="1"/>
  </cols>
  <sheetData>
    <row r="1" spans="1:11" ht="12.7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  <c r="K1" s="80"/>
    </row>
    <row r="2" spans="1:11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  <c r="K2" s="80"/>
    </row>
    <row r="3" spans="1:11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  <c r="K3" s="80"/>
    </row>
    <row r="4" spans="1:11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  <c r="K4" s="80"/>
    </row>
    <row r="5" spans="1:11" ht="12.75" customHeight="1">
      <c r="A5" s="268"/>
      <c r="B5" s="269"/>
      <c r="C5" s="273"/>
      <c r="D5" s="273"/>
      <c r="E5" s="273"/>
      <c r="F5" s="273"/>
      <c r="G5" s="273"/>
      <c r="H5" s="273"/>
      <c r="I5" s="278" t="s">
        <v>149</v>
      </c>
      <c r="J5" s="279"/>
      <c r="K5" s="81"/>
    </row>
    <row r="6" spans="1:11" s="14" customFormat="1" ht="13.5" customHeight="1">
      <c r="A6" s="268"/>
      <c r="B6" s="269"/>
      <c r="C6" s="282" t="s">
        <v>166</v>
      </c>
      <c r="D6" s="282"/>
      <c r="E6" s="282" t="s">
        <v>167</v>
      </c>
      <c r="F6" s="282"/>
      <c r="G6" s="282"/>
      <c r="H6" s="282"/>
      <c r="I6" s="280" t="s">
        <v>168</v>
      </c>
      <c r="J6" s="281"/>
      <c r="K6" s="80"/>
    </row>
    <row r="7" spans="1:11" ht="16.5" customHeight="1">
      <c r="A7" s="268"/>
      <c r="B7" s="269"/>
      <c r="C7" s="282" t="s">
        <v>169</v>
      </c>
      <c r="D7" s="282"/>
      <c r="E7" s="282" t="s">
        <v>170</v>
      </c>
      <c r="F7" s="282"/>
      <c r="G7" s="282"/>
      <c r="H7" s="282"/>
      <c r="I7" s="282" t="s">
        <v>172</v>
      </c>
      <c r="J7" s="283"/>
      <c r="K7" s="82"/>
    </row>
    <row r="8" spans="1:11" ht="16.5" customHeight="1">
      <c r="A8" s="270"/>
      <c r="B8" s="271"/>
      <c r="C8" s="287"/>
      <c r="D8" s="287"/>
      <c r="E8" s="287" t="s">
        <v>171</v>
      </c>
      <c r="F8" s="287"/>
      <c r="G8" s="287"/>
      <c r="H8" s="287"/>
      <c r="I8" s="287" t="s">
        <v>173</v>
      </c>
      <c r="J8" s="290"/>
      <c r="K8" s="82"/>
    </row>
    <row r="9" spans="1:11" ht="13.5" customHeight="1">
      <c r="A9" s="293" t="s">
        <v>152</v>
      </c>
      <c r="B9" s="294"/>
      <c r="C9" s="284" t="s">
        <v>231</v>
      </c>
      <c r="D9" s="284"/>
      <c r="E9" s="284"/>
      <c r="F9" s="284"/>
      <c r="G9" s="284"/>
      <c r="H9" s="284"/>
      <c r="I9" s="175"/>
      <c r="J9" s="190"/>
      <c r="K9" s="82"/>
    </row>
    <row r="10" spans="1:10" s="6" customFormat="1" ht="29.25" customHeight="1">
      <c r="A10" s="291" t="s">
        <v>8</v>
      </c>
      <c r="B10" s="292"/>
      <c r="C10" s="191">
        <v>1710643870</v>
      </c>
      <c r="D10" s="192"/>
      <c r="E10" s="176"/>
      <c r="F10" s="176"/>
      <c r="G10" s="176"/>
      <c r="H10" s="264" t="s">
        <v>258</v>
      </c>
      <c r="I10" s="176"/>
      <c r="J10" s="193"/>
    </row>
    <row r="11" spans="1:10" s="6" customFormat="1" ht="15">
      <c r="A11" s="291" t="s">
        <v>150</v>
      </c>
      <c r="B11" s="292"/>
      <c r="C11" s="191">
        <v>0</v>
      </c>
      <c r="D11" s="194"/>
      <c r="E11" s="195"/>
      <c r="F11" s="195"/>
      <c r="G11" s="195"/>
      <c r="H11" s="195"/>
      <c r="I11" s="195"/>
      <c r="J11" s="196"/>
    </row>
    <row r="12" spans="1:10" s="6" customFormat="1" ht="15">
      <c r="A12" s="291" t="s">
        <v>151</v>
      </c>
      <c r="B12" s="292"/>
      <c r="C12" s="197">
        <f>C10</f>
        <v>1710643870</v>
      </c>
      <c r="D12" s="198"/>
      <c r="E12" s="195"/>
      <c r="F12" s="195"/>
      <c r="G12" s="195"/>
      <c r="H12" s="195"/>
      <c r="I12" s="195"/>
      <c r="J12" s="196"/>
    </row>
    <row r="13" spans="1:10" s="5" customFormat="1" ht="13.5">
      <c r="A13" s="296" t="s">
        <v>12</v>
      </c>
      <c r="B13" s="297"/>
      <c r="C13" s="199"/>
      <c r="D13" s="200"/>
      <c r="E13" s="200"/>
      <c r="F13" s="200"/>
      <c r="G13" s="200"/>
      <c r="H13" s="200"/>
      <c r="I13" s="200"/>
      <c r="J13" s="201" t="s">
        <v>13</v>
      </c>
    </row>
    <row r="14" spans="1:10" s="9" customFormat="1" ht="13.5" customHeight="1">
      <c r="A14" s="298" t="s">
        <v>50</v>
      </c>
      <c r="B14" s="285" t="s">
        <v>1</v>
      </c>
      <c r="C14" s="285" t="s">
        <v>155</v>
      </c>
      <c r="D14" s="285" t="s">
        <v>11</v>
      </c>
      <c r="E14" s="295" t="s">
        <v>0</v>
      </c>
      <c r="F14" s="295"/>
      <c r="G14" s="295"/>
      <c r="H14" s="285" t="s">
        <v>51</v>
      </c>
      <c r="I14" s="285" t="s">
        <v>52</v>
      </c>
      <c r="J14" s="288" t="s">
        <v>3</v>
      </c>
    </row>
    <row r="15" spans="1:10" s="9" customFormat="1" ht="27.75" customHeight="1" thickBot="1">
      <c r="A15" s="299"/>
      <c r="B15" s="286"/>
      <c r="C15" s="286"/>
      <c r="D15" s="286"/>
      <c r="E15" s="97" t="s">
        <v>2</v>
      </c>
      <c r="F15" s="97" t="s">
        <v>6</v>
      </c>
      <c r="G15" s="97" t="s">
        <v>136</v>
      </c>
      <c r="H15" s="286"/>
      <c r="I15" s="286"/>
      <c r="J15" s="289"/>
    </row>
    <row r="16" spans="1:14" s="5" customFormat="1" ht="14.25" thickBot="1">
      <c r="A16" s="173"/>
      <c r="B16" s="174"/>
      <c r="C16" s="262"/>
      <c r="D16" s="213"/>
      <c r="E16" s="210"/>
      <c r="F16" s="210"/>
      <c r="G16" s="211"/>
      <c r="H16" s="260"/>
      <c r="I16" s="259"/>
      <c r="J16" s="249"/>
      <c r="K16" s="9"/>
      <c r="L16" s="41"/>
      <c r="M16" s="41"/>
      <c r="N16" s="41"/>
    </row>
    <row r="17" spans="1:14" s="5" customFormat="1" ht="122.25" customHeight="1" thickBot="1">
      <c r="A17" s="119">
        <v>1</v>
      </c>
      <c r="B17" s="208" t="s">
        <v>238</v>
      </c>
      <c r="C17" s="172">
        <v>871994942</v>
      </c>
      <c r="D17" s="212" t="s">
        <v>175</v>
      </c>
      <c r="E17" s="209" t="s">
        <v>176</v>
      </c>
      <c r="F17" s="209" t="s">
        <v>287</v>
      </c>
      <c r="G17" s="209">
        <v>9</v>
      </c>
      <c r="H17" s="249" t="s">
        <v>254</v>
      </c>
      <c r="I17" s="265">
        <v>3000</v>
      </c>
      <c r="J17" s="249" t="s">
        <v>276</v>
      </c>
      <c r="K17" s="9"/>
      <c r="L17" s="41"/>
      <c r="M17" s="41"/>
      <c r="N17" s="41"/>
    </row>
    <row r="18" spans="1:14" s="5" customFormat="1" ht="122.25" customHeight="1" thickBot="1">
      <c r="A18" s="119"/>
      <c r="B18" s="300" t="s">
        <v>272</v>
      </c>
      <c r="C18" s="310">
        <v>398483584</v>
      </c>
      <c r="D18" s="313" t="s">
        <v>248</v>
      </c>
      <c r="E18" s="300" t="s">
        <v>176</v>
      </c>
      <c r="F18" s="300" t="s">
        <v>287</v>
      </c>
      <c r="G18" s="303">
        <v>9</v>
      </c>
      <c r="H18" s="249" t="s">
        <v>269</v>
      </c>
      <c r="I18" s="265">
        <v>3</v>
      </c>
      <c r="J18" s="306" t="s">
        <v>277</v>
      </c>
      <c r="K18" s="9"/>
      <c r="L18" s="41"/>
      <c r="M18" s="41"/>
      <c r="N18" s="41"/>
    </row>
    <row r="19" spans="1:14" s="5" customFormat="1" ht="122.25" customHeight="1" thickBot="1">
      <c r="A19" s="119"/>
      <c r="B19" s="301"/>
      <c r="C19" s="311"/>
      <c r="D19" s="314"/>
      <c r="E19" s="301"/>
      <c r="F19" s="301"/>
      <c r="G19" s="304"/>
      <c r="H19" s="249" t="s">
        <v>270</v>
      </c>
      <c r="I19" s="265">
        <v>3</v>
      </c>
      <c r="J19" s="307"/>
      <c r="K19" s="9"/>
      <c r="L19" s="41"/>
      <c r="M19" s="41"/>
      <c r="N19" s="41"/>
    </row>
    <row r="20" spans="1:14" s="5" customFormat="1" ht="122.25" customHeight="1" thickBot="1">
      <c r="A20" s="119"/>
      <c r="B20" s="301"/>
      <c r="C20" s="311"/>
      <c r="D20" s="314"/>
      <c r="E20" s="301"/>
      <c r="F20" s="301"/>
      <c r="G20" s="304"/>
      <c r="H20" s="249" t="s">
        <v>271</v>
      </c>
      <c r="I20" s="265">
        <v>600</v>
      </c>
      <c r="J20" s="307"/>
      <c r="K20" s="9"/>
      <c r="L20" s="41"/>
      <c r="M20" s="41"/>
      <c r="N20" s="41"/>
    </row>
    <row r="21" spans="1:14" s="5" customFormat="1" ht="270.75" thickBot="1">
      <c r="A21" s="119">
        <v>2</v>
      </c>
      <c r="B21" s="309"/>
      <c r="C21" s="312"/>
      <c r="D21" s="315"/>
      <c r="E21" s="302"/>
      <c r="F21" s="302"/>
      <c r="G21" s="305"/>
      <c r="H21" s="249" t="s">
        <v>265</v>
      </c>
      <c r="I21" s="249">
        <v>210</v>
      </c>
      <c r="J21" s="308"/>
      <c r="K21" s="9"/>
      <c r="L21" s="41"/>
      <c r="M21" s="41"/>
      <c r="N21" s="41"/>
    </row>
    <row r="22" spans="1:14" s="5" customFormat="1" ht="74.25" customHeight="1" thickBot="1">
      <c r="A22" s="119">
        <v>3</v>
      </c>
      <c r="B22" s="69" t="s">
        <v>240</v>
      </c>
      <c r="C22" s="172">
        <v>25483584</v>
      </c>
      <c r="D22" s="104" t="s">
        <v>248</v>
      </c>
      <c r="E22" s="209" t="s">
        <v>176</v>
      </c>
      <c r="F22" s="209" t="s">
        <v>287</v>
      </c>
      <c r="G22" s="209">
        <v>9</v>
      </c>
      <c r="H22" s="249" t="s">
        <v>260</v>
      </c>
      <c r="I22" s="249">
        <v>600</v>
      </c>
      <c r="J22" s="249" t="s">
        <v>278</v>
      </c>
      <c r="K22" s="9"/>
      <c r="L22" s="41"/>
      <c r="M22" s="41"/>
      <c r="N22" s="41"/>
    </row>
    <row r="23" spans="1:14" s="5" customFormat="1" ht="68.25" thickBot="1">
      <c r="A23" s="119">
        <v>4</v>
      </c>
      <c r="B23" s="69" t="s">
        <v>241</v>
      </c>
      <c r="C23" s="170">
        <v>42483584</v>
      </c>
      <c r="D23" s="104" t="s">
        <v>248</v>
      </c>
      <c r="E23" s="209" t="s">
        <v>176</v>
      </c>
      <c r="F23" s="209" t="s">
        <v>287</v>
      </c>
      <c r="G23" s="209">
        <v>9</v>
      </c>
      <c r="H23" s="250" t="s">
        <v>260</v>
      </c>
      <c r="I23" s="251">
        <v>600</v>
      </c>
      <c r="J23" s="249" t="s">
        <v>279</v>
      </c>
      <c r="K23" s="9"/>
      <c r="L23" s="41"/>
      <c r="M23" s="41"/>
      <c r="N23" s="41"/>
    </row>
    <row r="24" spans="1:14" s="5" customFormat="1" ht="135.75" customHeight="1" thickBot="1">
      <c r="A24" s="173">
        <v>5</v>
      </c>
      <c r="B24" s="69" t="s">
        <v>242</v>
      </c>
      <c r="C24" s="172">
        <v>43483584</v>
      </c>
      <c r="D24" s="104" t="s">
        <v>247</v>
      </c>
      <c r="E24" s="209" t="s">
        <v>176</v>
      </c>
      <c r="F24" s="209" t="s">
        <v>287</v>
      </c>
      <c r="G24" s="209">
        <v>9</v>
      </c>
      <c r="H24" s="250" t="s">
        <v>259</v>
      </c>
      <c r="I24" s="252">
        <v>69</v>
      </c>
      <c r="J24" s="249" t="s">
        <v>280</v>
      </c>
      <c r="K24" s="9"/>
      <c r="L24" s="41"/>
      <c r="M24" s="41"/>
      <c r="N24" s="41"/>
    </row>
    <row r="25" spans="1:11" s="5" customFormat="1" ht="70.5" customHeight="1" thickBot="1">
      <c r="A25" s="173">
        <v>6</v>
      </c>
      <c r="B25" s="174" t="s">
        <v>237</v>
      </c>
      <c r="C25" s="186">
        <v>25483584</v>
      </c>
      <c r="D25" s="213" t="s">
        <v>249</v>
      </c>
      <c r="E25" s="209" t="s">
        <v>176</v>
      </c>
      <c r="F25" s="209" t="s">
        <v>287</v>
      </c>
      <c r="G25" s="209">
        <v>9</v>
      </c>
      <c r="H25" s="250" t="s">
        <v>261</v>
      </c>
      <c r="I25" s="252">
        <v>3</v>
      </c>
      <c r="J25" s="249" t="s">
        <v>275</v>
      </c>
      <c r="K25" s="41"/>
    </row>
    <row r="26" spans="1:11" s="5" customFormat="1" ht="54.75" thickBot="1">
      <c r="A26" s="173">
        <v>7</v>
      </c>
      <c r="B26" s="174" t="s">
        <v>243</v>
      </c>
      <c r="C26" s="262">
        <v>25483584</v>
      </c>
      <c r="D26" s="213" t="s">
        <v>250</v>
      </c>
      <c r="E26" s="209" t="s">
        <v>176</v>
      </c>
      <c r="F26" s="209" t="s">
        <v>287</v>
      </c>
      <c r="G26" s="209">
        <v>9</v>
      </c>
      <c r="H26" s="249" t="s">
        <v>262</v>
      </c>
      <c r="I26" s="249">
        <v>3</v>
      </c>
      <c r="J26" s="249" t="s">
        <v>274</v>
      </c>
      <c r="K26" s="41"/>
    </row>
    <row r="27" spans="1:10" s="5" customFormat="1" ht="54.75" thickBot="1">
      <c r="A27" s="173">
        <v>8</v>
      </c>
      <c r="B27" s="174" t="s">
        <v>244</v>
      </c>
      <c r="C27" s="262">
        <v>25483584</v>
      </c>
      <c r="D27" s="213" t="s">
        <v>251</v>
      </c>
      <c r="E27" s="209" t="s">
        <v>176</v>
      </c>
      <c r="F27" s="209" t="s">
        <v>287</v>
      </c>
      <c r="G27" s="209">
        <v>9</v>
      </c>
      <c r="H27" s="250" t="s">
        <v>263</v>
      </c>
      <c r="I27" s="252">
        <v>1</v>
      </c>
      <c r="J27" s="249" t="s">
        <v>275</v>
      </c>
    </row>
    <row r="28" spans="1:10" s="5" customFormat="1" ht="68.25" thickBot="1">
      <c r="A28" s="173">
        <v>9</v>
      </c>
      <c r="B28" s="174" t="s">
        <v>245</v>
      </c>
      <c r="C28" s="263">
        <v>183483584</v>
      </c>
      <c r="D28" s="213" t="s">
        <v>250</v>
      </c>
      <c r="E28" s="209" t="s">
        <v>176</v>
      </c>
      <c r="F28" s="209" t="s">
        <v>287</v>
      </c>
      <c r="G28" s="209">
        <v>9</v>
      </c>
      <c r="H28" s="249" t="s">
        <v>253</v>
      </c>
      <c r="I28" s="249">
        <v>2</v>
      </c>
      <c r="J28" s="249" t="s">
        <v>273</v>
      </c>
    </row>
    <row r="29" spans="1:10" s="5" customFormat="1" ht="81.75" thickBot="1">
      <c r="A29" s="173">
        <v>10</v>
      </c>
      <c r="B29" s="174" t="s">
        <v>246</v>
      </c>
      <c r="C29" s="263">
        <v>68780256</v>
      </c>
      <c r="D29" s="213" t="s">
        <v>252</v>
      </c>
      <c r="E29" s="209" t="s">
        <v>176</v>
      </c>
      <c r="F29" s="209" t="s">
        <v>287</v>
      </c>
      <c r="G29" s="209">
        <v>9</v>
      </c>
      <c r="H29" s="249" t="s">
        <v>264</v>
      </c>
      <c r="I29" s="249">
        <v>85</v>
      </c>
      <c r="J29" s="249" t="s">
        <v>281</v>
      </c>
    </row>
    <row r="30" spans="1:10" s="5" customFormat="1" ht="13.5">
      <c r="A30" s="173"/>
      <c r="B30" s="69"/>
      <c r="C30" s="186">
        <f>+SUM(C17:C29)</f>
        <v>1710643870</v>
      </c>
      <c r="D30" s="104"/>
      <c r="E30" s="101"/>
      <c r="F30" s="209"/>
      <c r="G30" s="209"/>
      <c r="H30" s="209"/>
      <c r="I30" s="253"/>
      <c r="J30" s="254"/>
    </row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</sheetData>
  <sheetProtection/>
  <mergeCells count="37">
    <mergeCell ref="F18:F21"/>
    <mergeCell ref="G18:G21"/>
    <mergeCell ref="J18:J21"/>
    <mergeCell ref="B18:B21"/>
    <mergeCell ref="C18:C21"/>
    <mergeCell ref="D18:D21"/>
    <mergeCell ref="E18:E21"/>
    <mergeCell ref="J14:J15"/>
    <mergeCell ref="I8:J8"/>
    <mergeCell ref="A11:B11"/>
    <mergeCell ref="A9:B9"/>
    <mergeCell ref="A12:B12"/>
    <mergeCell ref="A10:B10"/>
    <mergeCell ref="E14:G14"/>
    <mergeCell ref="A13:B13"/>
    <mergeCell ref="A14:A15"/>
    <mergeCell ref="B14:B15"/>
    <mergeCell ref="C9:H9"/>
    <mergeCell ref="D14:D15"/>
    <mergeCell ref="H14:H15"/>
    <mergeCell ref="I14:I15"/>
    <mergeCell ref="C7:D7"/>
    <mergeCell ref="E6:H6"/>
    <mergeCell ref="E7:H7"/>
    <mergeCell ref="C8:D8"/>
    <mergeCell ref="C14:C15"/>
    <mergeCell ref="E8:H8"/>
    <mergeCell ref="A1:B8"/>
    <mergeCell ref="C1:H5"/>
    <mergeCell ref="I4:J4"/>
    <mergeCell ref="I1:J1"/>
    <mergeCell ref="I2:J2"/>
    <mergeCell ref="I3:J3"/>
    <mergeCell ref="I5:J5"/>
    <mergeCell ref="I6:J6"/>
    <mergeCell ref="I7:J7"/>
    <mergeCell ref="C6:D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J18" sqref="J18"/>
    </sheetView>
  </sheetViews>
  <sheetFormatPr defaultColWidth="11.421875" defaultRowHeight="12.75"/>
  <cols>
    <col min="1" max="1" width="5.28125" style="15" customWidth="1"/>
    <col min="2" max="2" width="24.7109375" style="15" customWidth="1"/>
    <col min="3" max="3" width="19.140625" style="15" customWidth="1"/>
    <col min="4" max="4" width="16.140625" style="15" customWidth="1"/>
    <col min="5" max="5" width="12.57421875" style="15" customWidth="1"/>
    <col min="6" max="7" width="8.8515625" style="15" customWidth="1"/>
    <col min="8" max="8" width="11.421875" style="15" customWidth="1"/>
    <col min="9" max="9" width="12.8515625" style="15" customWidth="1"/>
    <col min="10" max="10" width="14.7109375" style="15" customWidth="1"/>
    <col min="11" max="11" width="8.28125" style="15" customWidth="1"/>
    <col min="12" max="12" width="21.140625" style="15" customWidth="1"/>
    <col min="13" max="16384" width="11.421875" style="15" customWidth="1"/>
  </cols>
  <sheetData>
    <row r="1" spans="1:10" ht="12.7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</row>
    <row r="2" spans="1:10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</row>
    <row r="3" spans="1:10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</row>
    <row r="4" spans="1:10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ht="12.75">
      <c r="A5" s="268"/>
      <c r="B5" s="269"/>
      <c r="C5" s="273"/>
      <c r="D5" s="273"/>
      <c r="E5" s="273"/>
      <c r="F5" s="273"/>
      <c r="G5" s="273"/>
      <c r="H5" s="273"/>
      <c r="I5" s="278" t="s">
        <v>149</v>
      </c>
      <c r="J5" s="279"/>
    </row>
    <row r="6" spans="1:10" ht="18" customHeight="1">
      <c r="A6" s="268"/>
      <c r="B6" s="269"/>
      <c r="C6" s="280" t="s">
        <v>166</v>
      </c>
      <c r="D6" s="280"/>
      <c r="E6" s="280" t="s">
        <v>167</v>
      </c>
      <c r="F6" s="280"/>
      <c r="G6" s="280"/>
      <c r="H6" s="280"/>
      <c r="I6" s="280" t="s">
        <v>168</v>
      </c>
      <c r="J6" s="281"/>
    </row>
    <row r="7" spans="1:10" ht="15.75" customHeight="1">
      <c r="A7" s="268"/>
      <c r="B7" s="269"/>
      <c r="C7" s="280" t="s">
        <v>169</v>
      </c>
      <c r="D7" s="280"/>
      <c r="E7" s="280" t="s">
        <v>170</v>
      </c>
      <c r="F7" s="280"/>
      <c r="G7" s="280"/>
      <c r="H7" s="280"/>
      <c r="I7" s="280" t="s">
        <v>172</v>
      </c>
      <c r="J7" s="281"/>
    </row>
    <row r="8" spans="1:10" ht="15.75" customHeight="1">
      <c r="A8" s="270"/>
      <c r="B8" s="271"/>
      <c r="C8" s="317"/>
      <c r="D8" s="317"/>
      <c r="E8" s="317" t="s">
        <v>171</v>
      </c>
      <c r="F8" s="317"/>
      <c r="G8" s="317"/>
      <c r="H8" s="317"/>
      <c r="I8" s="317" t="s">
        <v>173</v>
      </c>
      <c r="J8" s="318"/>
    </row>
    <row r="9" spans="1:11" ht="44.25" customHeight="1">
      <c r="A9" s="323" t="s">
        <v>224</v>
      </c>
      <c r="B9" s="323"/>
      <c r="C9" s="316"/>
      <c r="D9" s="316"/>
      <c r="E9" s="316"/>
      <c r="F9" s="316"/>
      <c r="G9" s="316"/>
      <c r="H9" s="316"/>
      <c r="I9" s="85" t="s">
        <v>266</v>
      </c>
      <c r="J9" s="189">
        <f>'POA-01'!I10</f>
        <v>0</v>
      </c>
      <c r="K9" s="84"/>
    </row>
    <row r="10" spans="1:10" ht="16.5">
      <c r="A10" s="319" t="s">
        <v>8</v>
      </c>
      <c r="B10" s="319"/>
      <c r="C10" s="183">
        <f>'POA-01'!C10</f>
        <v>1710643870</v>
      </c>
      <c r="D10" s="86"/>
      <c r="E10" s="86"/>
      <c r="F10" s="86"/>
      <c r="G10" s="86"/>
      <c r="H10" s="86"/>
      <c r="I10" s="86"/>
      <c r="J10" s="72"/>
    </row>
    <row r="11" spans="1:10" ht="16.5">
      <c r="A11" s="319" t="s">
        <v>153</v>
      </c>
      <c r="B11" s="319"/>
      <c r="C11" s="66">
        <f>'POA-01'!D11</f>
        <v>0</v>
      </c>
      <c r="D11" s="86"/>
      <c r="E11" s="86"/>
      <c r="F11" s="86"/>
      <c r="G11" s="86"/>
      <c r="H11" s="86"/>
      <c r="I11" s="86"/>
      <c r="J11" s="72"/>
    </row>
    <row r="12" spans="1:10" ht="16.5">
      <c r="A12" s="319" t="s">
        <v>151</v>
      </c>
      <c r="B12" s="319"/>
      <c r="C12" s="184">
        <f>C10</f>
        <v>1710643870</v>
      </c>
      <c r="D12" s="86"/>
      <c r="E12" s="86"/>
      <c r="F12" s="86"/>
      <c r="G12" s="86"/>
      <c r="H12" s="86"/>
      <c r="I12" s="86"/>
      <c r="J12" s="72"/>
    </row>
    <row r="13" spans="1:10" ht="12.75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4.25" thickBot="1">
      <c r="A14" s="87" t="s">
        <v>20</v>
      </c>
      <c r="B14" s="87"/>
      <c r="C14" s="87"/>
      <c r="D14" s="87"/>
      <c r="E14" s="87"/>
      <c r="F14" s="87"/>
      <c r="G14" s="87"/>
      <c r="H14" s="87"/>
      <c r="I14" s="87"/>
      <c r="J14" s="88" t="s">
        <v>21</v>
      </c>
    </row>
    <row r="15" spans="1:10" ht="12.75">
      <c r="A15" s="330" t="s">
        <v>50</v>
      </c>
      <c r="B15" s="320" t="s">
        <v>14</v>
      </c>
      <c r="C15" s="320" t="s">
        <v>15</v>
      </c>
      <c r="D15" s="320" t="s">
        <v>16</v>
      </c>
      <c r="E15" s="320" t="s">
        <v>0</v>
      </c>
      <c r="F15" s="320"/>
      <c r="G15" s="320"/>
      <c r="H15" s="320"/>
      <c r="I15" s="325" t="s">
        <v>25</v>
      </c>
      <c r="J15" s="327" t="s">
        <v>18</v>
      </c>
    </row>
    <row r="16" spans="1:10" ht="18">
      <c r="A16" s="331"/>
      <c r="B16" s="329"/>
      <c r="C16" s="329"/>
      <c r="D16" s="329"/>
      <c r="E16" s="185" t="s">
        <v>2</v>
      </c>
      <c r="F16" s="185" t="s">
        <v>4</v>
      </c>
      <c r="G16" s="185" t="s">
        <v>5</v>
      </c>
      <c r="H16" s="185" t="s">
        <v>24</v>
      </c>
      <c r="I16" s="326"/>
      <c r="J16" s="328"/>
    </row>
    <row r="17" spans="1:10" ht="12.75">
      <c r="A17" s="324" t="s">
        <v>22</v>
      </c>
      <c r="B17" s="324"/>
      <c r="C17" s="324"/>
      <c r="D17" s="324"/>
      <c r="E17" s="324"/>
      <c r="F17" s="324"/>
      <c r="G17" s="324"/>
      <c r="H17" s="324"/>
      <c r="I17" s="324"/>
      <c r="J17" s="324"/>
    </row>
    <row r="18" spans="1:10" ht="33.75">
      <c r="A18" s="188"/>
      <c r="B18" s="214" t="s">
        <v>177</v>
      </c>
      <c r="C18" s="214" t="s">
        <v>178</v>
      </c>
      <c r="D18" s="214" t="s">
        <v>179</v>
      </c>
      <c r="E18" s="214" t="s">
        <v>282</v>
      </c>
      <c r="F18" s="215" t="s">
        <v>180</v>
      </c>
      <c r="G18" s="216">
        <v>9</v>
      </c>
      <c r="H18" s="217">
        <v>100</v>
      </c>
      <c r="I18" s="52"/>
      <c r="J18" s="89">
        <f>+I18*G18</f>
        <v>0</v>
      </c>
    </row>
    <row r="19" spans="1:10" ht="33.75">
      <c r="A19" s="188"/>
      <c r="B19" s="214" t="s">
        <v>181</v>
      </c>
      <c r="C19" s="214" t="s">
        <v>182</v>
      </c>
      <c r="D19" s="214" t="s">
        <v>179</v>
      </c>
      <c r="E19" s="214" t="s">
        <v>282</v>
      </c>
      <c r="F19" s="215" t="s">
        <v>180</v>
      </c>
      <c r="G19" s="216">
        <v>9</v>
      </c>
      <c r="H19" s="217">
        <v>100</v>
      </c>
      <c r="I19" s="52"/>
      <c r="J19" s="89">
        <f>+I19*G19</f>
        <v>0</v>
      </c>
    </row>
    <row r="20" spans="1:10" ht="33.75">
      <c r="A20" s="188"/>
      <c r="B20" s="214" t="s">
        <v>183</v>
      </c>
      <c r="C20" s="214" t="s">
        <v>184</v>
      </c>
      <c r="D20" s="214" t="s">
        <v>185</v>
      </c>
      <c r="E20" s="214" t="s">
        <v>282</v>
      </c>
      <c r="F20" s="215" t="s">
        <v>180</v>
      </c>
      <c r="G20" s="216">
        <v>9</v>
      </c>
      <c r="H20" s="217">
        <v>100</v>
      </c>
      <c r="I20" s="52"/>
      <c r="J20" s="89">
        <f>+I20*G20</f>
        <v>0</v>
      </c>
    </row>
    <row r="21" spans="1:10" ht="33.75">
      <c r="A21" s="188"/>
      <c r="B21" s="214" t="s">
        <v>186</v>
      </c>
      <c r="C21" s="214" t="s">
        <v>184</v>
      </c>
      <c r="D21" s="214" t="s">
        <v>185</v>
      </c>
      <c r="E21" s="218" t="s">
        <v>282</v>
      </c>
      <c r="F21" s="215" t="s">
        <v>180</v>
      </c>
      <c r="G21" s="216">
        <v>9</v>
      </c>
      <c r="H21" s="217">
        <v>100</v>
      </c>
      <c r="I21" s="52"/>
      <c r="J21" s="89">
        <f>+I21*G21</f>
        <v>0</v>
      </c>
    </row>
    <row r="22" spans="1:10" ht="101.25">
      <c r="A22" s="188"/>
      <c r="B22" s="214" t="s">
        <v>187</v>
      </c>
      <c r="C22" s="214" t="s">
        <v>188</v>
      </c>
      <c r="D22" s="214" t="s">
        <v>189</v>
      </c>
      <c r="E22" s="214" t="s">
        <v>282</v>
      </c>
      <c r="F22" s="215" t="s">
        <v>180</v>
      </c>
      <c r="G22" s="216">
        <v>9</v>
      </c>
      <c r="H22" s="217">
        <v>100</v>
      </c>
      <c r="I22" s="52"/>
      <c r="J22" s="89"/>
    </row>
    <row r="23" spans="1:10" ht="45">
      <c r="A23" s="188"/>
      <c r="B23" s="214" t="s">
        <v>187</v>
      </c>
      <c r="C23" s="214" t="s">
        <v>190</v>
      </c>
      <c r="D23" s="214" t="s">
        <v>191</v>
      </c>
      <c r="E23" s="214" t="s">
        <v>282</v>
      </c>
      <c r="F23" s="215" t="s">
        <v>180</v>
      </c>
      <c r="G23" s="216">
        <v>9</v>
      </c>
      <c r="H23" s="217">
        <v>100</v>
      </c>
      <c r="I23" s="52"/>
      <c r="J23" s="89"/>
    </row>
    <row r="24" spans="1:10" ht="135">
      <c r="A24" s="188"/>
      <c r="B24" s="214" t="s">
        <v>187</v>
      </c>
      <c r="C24" s="214" t="s">
        <v>192</v>
      </c>
      <c r="D24" s="214" t="s">
        <v>193</v>
      </c>
      <c r="E24" s="214"/>
      <c r="F24" s="215" t="s">
        <v>180</v>
      </c>
      <c r="G24" s="216">
        <v>9</v>
      </c>
      <c r="H24" s="217">
        <v>100</v>
      </c>
      <c r="I24" s="52"/>
      <c r="J24" s="89"/>
    </row>
    <row r="25" spans="1:10" ht="90">
      <c r="A25" s="188"/>
      <c r="B25" s="214" t="s">
        <v>187</v>
      </c>
      <c r="C25" s="214" t="s">
        <v>194</v>
      </c>
      <c r="D25" s="214" t="s">
        <v>195</v>
      </c>
      <c r="E25" s="214" t="s">
        <v>282</v>
      </c>
      <c r="F25" s="215" t="s">
        <v>180</v>
      </c>
      <c r="G25" s="216">
        <v>9</v>
      </c>
      <c r="H25" s="217">
        <v>100</v>
      </c>
      <c r="I25" s="52"/>
      <c r="J25" s="89">
        <f>+I25*G25</f>
        <v>0</v>
      </c>
    </row>
    <row r="26" spans="1:10" ht="101.25">
      <c r="A26" s="188"/>
      <c r="B26" s="214" t="s">
        <v>187</v>
      </c>
      <c r="C26" s="214" t="s">
        <v>283</v>
      </c>
      <c r="D26" s="214" t="s">
        <v>226</v>
      </c>
      <c r="E26" s="214" t="s">
        <v>282</v>
      </c>
      <c r="F26" s="215" t="s">
        <v>180</v>
      </c>
      <c r="G26" s="216">
        <v>9</v>
      </c>
      <c r="H26" s="217">
        <v>100</v>
      </c>
      <c r="I26" s="52"/>
      <c r="J26" s="89">
        <f>+I26*G26</f>
        <v>0</v>
      </c>
    </row>
    <row r="27" spans="1:10" ht="33.75">
      <c r="A27" s="188"/>
      <c r="B27" s="214" t="s">
        <v>196</v>
      </c>
      <c r="C27" s="214" t="s">
        <v>197</v>
      </c>
      <c r="D27" s="214" t="s">
        <v>198</v>
      </c>
      <c r="E27" s="218" t="s">
        <v>290</v>
      </c>
      <c r="F27" s="215" t="s">
        <v>180</v>
      </c>
      <c r="G27" s="216">
        <v>4</v>
      </c>
      <c r="H27" s="217">
        <v>100</v>
      </c>
      <c r="I27" s="52"/>
      <c r="J27" s="89"/>
    </row>
    <row r="28" spans="1:10" ht="101.25">
      <c r="A28" s="188"/>
      <c r="B28" s="214" t="s">
        <v>187</v>
      </c>
      <c r="C28" s="214" t="s">
        <v>284</v>
      </c>
      <c r="D28" s="214" t="s">
        <v>285</v>
      </c>
      <c r="E28" s="214" t="s">
        <v>290</v>
      </c>
      <c r="F28" s="215" t="s">
        <v>180</v>
      </c>
      <c r="G28" s="216">
        <v>4</v>
      </c>
      <c r="H28" s="217">
        <v>100</v>
      </c>
      <c r="I28" s="188"/>
      <c r="J28" s="188"/>
    </row>
    <row r="29" spans="1:10" ht="12.75">
      <c r="A29" s="188"/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0" ht="12.75">
      <c r="A30" s="1"/>
      <c r="B30" s="2"/>
      <c r="C30" s="2"/>
      <c r="D30" s="2"/>
      <c r="E30" s="2"/>
      <c r="F30" s="50"/>
      <c r="G30" s="51"/>
      <c r="H30" s="1"/>
      <c r="I30" s="52"/>
      <c r="J30" s="89">
        <f>+G30*I30</f>
        <v>0</v>
      </c>
    </row>
    <row r="31" spans="1:10" ht="12.75">
      <c r="A31" s="1"/>
      <c r="B31" s="2"/>
      <c r="C31" s="2"/>
      <c r="D31" s="2"/>
      <c r="E31" s="2"/>
      <c r="F31" s="50"/>
      <c r="G31" s="51"/>
      <c r="H31" s="1"/>
      <c r="I31" s="52"/>
      <c r="J31" s="89">
        <f>+SUM(J18:J30)</f>
        <v>0</v>
      </c>
    </row>
    <row r="32" spans="1:10" ht="12.75" customHeight="1" thickBot="1">
      <c r="A32" s="321" t="s">
        <v>23</v>
      </c>
      <c r="B32" s="321"/>
      <c r="C32" s="321"/>
      <c r="D32" s="321"/>
      <c r="E32" s="321"/>
      <c r="F32" s="321"/>
      <c r="G32" s="321"/>
      <c r="H32" s="322"/>
      <c r="I32" s="3" t="s">
        <v>118</v>
      </c>
      <c r="J32" s="90">
        <f>SUM(J30:J31)</f>
        <v>0</v>
      </c>
    </row>
    <row r="33" spans="1:10" ht="409.5">
      <c r="A33" s="219"/>
      <c r="B33" s="220" t="s">
        <v>232</v>
      </c>
      <c r="C33" s="220" t="s">
        <v>199</v>
      </c>
      <c r="D33" s="221" t="s">
        <v>200</v>
      </c>
      <c r="E33" s="214" t="s">
        <v>225</v>
      </c>
      <c r="F33" s="215" t="s">
        <v>290</v>
      </c>
      <c r="G33" s="216">
        <v>8</v>
      </c>
      <c r="H33" s="217">
        <v>100</v>
      </c>
      <c r="I33" s="222"/>
      <c r="J33" s="223">
        <v>58953714</v>
      </c>
    </row>
    <row r="34" spans="1:10" ht="12.75">
      <c r="A34" s="224"/>
      <c r="B34" s="214"/>
      <c r="C34" s="214"/>
      <c r="D34" s="225"/>
      <c r="E34" s="214"/>
      <c r="F34" s="215"/>
      <c r="G34" s="216"/>
      <c r="H34" s="217"/>
      <c r="I34" s="222"/>
      <c r="J34" s="223"/>
    </row>
    <row r="35" spans="1:10" ht="13.5" thickBot="1">
      <c r="A35" s="224"/>
      <c r="B35" s="214"/>
      <c r="C35" s="214"/>
      <c r="D35" s="225"/>
      <c r="E35" s="214"/>
      <c r="F35" s="215"/>
      <c r="G35" s="216"/>
      <c r="H35" s="217"/>
      <c r="I35" s="222"/>
      <c r="J35" s="223"/>
    </row>
    <row r="36" spans="1:10" ht="98.25" customHeight="1">
      <c r="A36" s="224"/>
      <c r="B36" s="214" t="s">
        <v>236</v>
      </c>
      <c r="C36" s="214"/>
      <c r="D36" s="221" t="s">
        <v>200</v>
      </c>
      <c r="E36" s="214" t="s">
        <v>225</v>
      </c>
      <c r="F36" s="215" t="s">
        <v>290</v>
      </c>
      <c r="G36" s="216">
        <v>8</v>
      </c>
      <c r="H36" s="217">
        <v>100</v>
      </c>
      <c r="I36" s="222"/>
      <c r="J36" s="223">
        <v>53254727</v>
      </c>
    </row>
    <row r="37" spans="1:10" ht="382.5" customHeight="1">
      <c r="A37" s="224"/>
      <c r="B37" s="214" t="s">
        <v>234</v>
      </c>
      <c r="C37" s="214" t="s">
        <v>199</v>
      </c>
      <c r="D37" s="261" t="s">
        <v>235</v>
      </c>
      <c r="E37" s="214" t="s">
        <v>225</v>
      </c>
      <c r="F37" s="215" t="s">
        <v>290</v>
      </c>
      <c r="G37" s="216">
        <v>8</v>
      </c>
      <c r="H37" s="217">
        <v>100</v>
      </c>
      <c r="I37" s="222"/>
      <c r="J37" s="223">
        <v>41527998</v>
      </c>
    </row>
    <row r="38" spans="1:10" ht="12" customHeight="1" thickBot="1">
      <c r="A38" s="224"/>
      <c r="B38" s="214"/>
      <c r="C38" s="214"/>
      <c r="D38" s="225"/>
      <c r="E38" s="214"/>
      <c r="F38" s="215"/>
      <c r="G38" s="216"/>
      <c r="H38" s="217"/>
      <c r="I38" s="222"/>
      <c r="J38" s="223"/>
    </row>
    <row r="39" spans="1:10" ht="272.25" customHeight="1" thickBot="1">
      <c r="A39" s="224"/>
      <c r="B39" s="214" t="s">
        <v>286</v>
      </c>
      <c r="C39" s="214"/>
      <c r="D39" s="221" t="s">
        <v>200</v>
      </c>
      <c r="E39" s="214" t="s">
        <v>225</v>
      </c>
      <c r="F39" s="215"/>
      <c r="G39" s="216"/>
      <c r="H39" s="217"/>
      <c r="I39" s="222"/>
      <c r="J39" s="223">
        <v>31649339</v>
      </c>
    </row>
    <row r="40" spans="1:10" ht="349.5" customHeight="1">
      <c r="A40" s="224"/>
      <c r="B40" s="214" t="s">
        <v>233</v>
      </c>
      <c r="C40" s="214" t="s">
        <v>201</v>
      </c>
      <c r="D40" s="221" t="s">
        <v>200</v>
      </c>
      <c r="E40" s="214" t="s">
        <v>225</v>
      </c>
      <c r="F40" s="215" t="s">
        <v>290</v>
      </c>
      <c r="G40" s="216">
        <v>8</v>
      </c>
      <c r="H40" s="217">
        <v>100</v>
      </c>
      <c r="I40" s="222"/>
      <c r="J40" s="223">
        <v>27439345</v>
      </c>
    </row>
    <row r="41" spans="1:10" ht="175.5" customHeight="1">
      <c r="A41" s="224"/>
      <c r="B41" s="214" t="s">
        <v>202</v>
      </c>
      <c r="C41" s="214" t="s">
        <v>203</v>
      </c>
      <c r="D41" s="214" t="s">
        <v>204</v>
      </c>
      <c r="E41" s="214" t="s">
        <v>225</v>
      </c>
      <c r="F41" s="215" t="s">
        <v>290</v>
      </c>
      <c r="G41" s="216">
        <v>8</v>
      </c>
      <c r="H41" s="217">
        <v>100</v>
      </c>
      <c r="I41" s="222"/>
      <c r="J41" s="223">
        <v>21901989</v>
      </c>
    </row>
    <row r="42" spans="1:10" ht="12.75">
      <c r="A42" s="1"/>
      <c r="B42" s="2"/>
      <c r="C42" s="2"/>
      <c r="D42" s="16"/>
      <c r="E42" s="3"/>
      <c r="F42" s="3"/>
      <c r="G42" s="3"/>
      <c r="H42" s="1"/>
      <c r="I42" s="3"/>
      <c r="J42" s="91"/>
    </row>
    <row r="43" spans="1:10" ht="12.75">
      <c r="A43" s="1"/>
      <c r="B43" s="2"/>
      <c r="C43" s="2"/>
      <c r="D43" s="16"/>
      <c r="E43" s="2"/>
      <c r="F43" s="2"/>
      <c r="G43" s="2"/>
      <c r="H43" s="1"/>
      <c r="I43" s="2"/>
      <c r="J43" s="91"/>
    </row>
    <row r="44" spans="1:10" ht="12.75">
      <c r="A44" s="53"/>
      <c r="B44" s="12"/>
      <c r="C44" s="12"/>
      <c r="D44" s="54"/>
      <c r="E44" s="12"/>
      <c r="F44" s="12"/>
      <c r="G44" s="12"/>
      <c r="H44" s="53"/>
      <c r="I44" s="3" t="s">
        <v>118</v>
      </c>
      <c r="J44" s="92">
        <f>+(J33+J36+J37+J39+J40+J41)</f>
        <v>234727112</v>
      </c>
    </row>
    <row r="45" spans="1:10" ht="12.75">
      <c r="A45" s="55"/>
      <c r="B45" s="56"/>
      <c r="C45" s="56"/>
      <c r="D45" s="56"/>
      <c r="E45" s="56"/>
      <c r="F45" s="56"/>
      <c r="G45" s="56"/>
      <c r="H45" s="56"/>
      <c r="I45" s="55"/>
      <c r="J45" s="55"/>
    </row>
    <row r="46" spans="1:10" ht="12.75">
      <c r="A46" s="55"/>
      <c r="B46" s="55"/>
      <c r="C46" s="55"/>
      <c r="D46" s="55"/>
      <c r="E46" s="55"/>
      <c r="F46" s="55"/>
      <c r="G46" s="55"/>
      <c r="H46" s="55"/>
      <c r="I46" s="57" t="s">
        <v>31</v>
      </c>
      <c r="J46" s="93">
        <f>+J32+J44</f>
        <v>234727112</v>
      </c>
    </row>
  </sheetData>
  <sheetProtection/>
  <mergeCells count="30">
    <mergeCell ref="A9:B9"/>
    <mergeCell ref="A17:J17"/>
    <mergeCell ref="I15:I16"/>
    <mergeCell ref="J15:J16"/>
    <mergeCell ref="D15:D16"/>
    <mergeCell ref="A11:B11"/>
    <mergeCell ref="A15:A16"/>
    <mergeCell ref="B15:B16"/>
    <mergeCell ref="C15:C16"/>
    <mergeCell ref="A10:B10"/>
    <mergeCell ref="A12:B12"/>
    <mergeCell ref="E15:H15"/>
    <mergeCell ref="A32:H32"/>
    <mergeCell ref="I1:J1"/>
    <mergeCell ref="I2:J2"/>
    <mergeCell ref="I3:J3"/>
    <mergeCell ref="I4:J4"/>
    <mergeCell ref="I5:J5"/>
    <mergeCell ref="C6:D6"/>
    <mergeCell ref="I7:J7"/>
    <mergeCell ref="C9:H9"/>
    <mergeCell ref="A1:B8"/>
    <mergeCell ref="C1:H5"/>
    <mergeCell ref="C8:D8"/>
    <mergeCell ref="E8:H8"/>
    <mergeCell ref="I8:J8"/>
    <mergeCell ref="E6:H6"/>
    <mergeCell ref="I6:J6"/>
    <mergeCell ref="C7:D7"/>
    <mergeCell ref="E7:H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6.00390625" style="4" customWidth="1"/>
    <col min="2" max="2" width="25.7109375" style="4" customWidth="1"/>
    <col min="3" max="3" width="19.28125" style="4" customWidth="1"/>
    <col min="4" max="4" width="14.00390625" style="4" customWidth="1"/>
    <col min="5" max="5" width="10.57421875" style="4" customWidth="1"/>
    <col min="6" max="8" width="12.7109375" style="4" customWidth="1"/>
    <col min="9" max="9" width="14.00390625" style="4" customWidth="1"/>
    <col min="10" max="10" width="16.28125" style="4" customWidth="1"/>
    <col min="11" max="16384" width="11.421875" style="4" customWidth="1"/>
  </cols>
  <sheetData>
    <row r="1" spans="1:11" ht="12.7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  <c r="K1" s="94"/>
    </row>
    <row r="2" spans="1:11" ht="16.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  <c r="K2" s="94"/>
    </row>
    <row r="3" spans="1:11" ht="15.7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  <c r="K3" s="94"/>
    </row>
    <row r="4" spans="1:11" ht="15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  <c r="K4" s="94"/>
    </row>
    <row r="5" spans="1:11" ht="12.75">
      <c r="A5" s="268"/>
      <c r="B5" s="269"/>
      <c r="C5" s="273"/>
      <c r="D5" s="273"/>
      <c r="E5" s="273"/>
      <c r="F5" s="273"/>
      <c r="G5" s="273"/>
      <c r="H5" s="273"/>
      <c r="I5" s="332" t="s">
        <v>149</v>
      </c>
      <c r="J5" s="333"/>
      <c r="K5" s="94"/>
    </row>
    <row r="6" spans="1:11" s="14" customFormat="1" ht="19.5" customHeight="1">
      <c r="A6" s="268"/>
      <c r="B6" s="269"/>
      <c r="C6" s="280" t="s">
        <v>166</v>
      </c>
      <c r="D6" s="280"/>
      <c r="E6" s="280" t="s">
        <v>167</v>
      </c>
      <c r="F6" s="280"/>
      <c r="G6" s="280"/>
      <c r="H6" s="280"/>
      <c r="I6" s="280" t="s">
        <v>168</v>
      </c>
      <c r="J6" s="281"/>
      <c r="K6" s="95"/>
    </row>
    <row r="7" spans="1:11" ht="15" customHeight="1">
      <c r="A7" s="268"/>
      <c r="B7" s="269"/>
      <c r="C7" s="280" t="s">
        <v>169</v>
      </c>
      <c r="D7" s="280"/>
      <c r="E7" s="280" t="s">
        <v>170</v>
      </c>
      <c r="F7" s="280"/>
      <c r="G7" s="280"/>
      <c r="H7" s="280"/>
      <c r="I7" s="280" t="s">
        <v>172</v>
      </c>
      <c r="J7" s="281"/>
      <c r="K7" s="96"/>
    </row>
    <row r="8" spans="1:11" ht="15" customHeight="1">
      <c r="A8" s="270"/>
      <c r="B8" s="271"/>
      <c r="C8" s="317"/>
      <c r="D8" s="317"/>
      <c r="E8" s="317" t="s">
        <v>171</v>
      </c>
      <c r="F8" s="317"/>
      <c r="G8" s="317"/>
      <c r="H8" s="317"/>
      <c r="I8" s="317" t="s">
        <v>173</v>
      </c>
      <c r="J8" s="318"/>
      <c r="K8" s="96"/>
    </row>
    <row r="9" spans="1:11" s="6" customFormat="1" ht="15" customHeight="1">
      <c r="A9" s="323" t="s">
        <v>224</v>
      </c>
      <c r="B9" s="323"/>
      <c r="C9" s="187"/>
      <c r="D9" s="187"/>
      <c r="E9" s="187"/>
      <c r="F9" s="187"/>
      <c r="G9" s="187"/>
      <c r="H9" s="187"/>
      <c r="I9" s="76" t="s">
        <v>267</v>
      </c>
      <c r="J9" s="70">
        <f>'POA-01'!I10</f>
        <v>0</v>
      </c>
      <c r="K9" s="7"/>
    </row>
    <row r="10" spans="1:11" s="6" customFormat="1" ht="15" customHeight="1">
      <c r="A10" s="71"/>
      <c r="B10" s="71"/>
      <c r="C10" s="86"/>
      <c r="D10" s="86"/>
      <c r="E10" s="86"/>
      <c r="F10" s="86"/>
      <c r="G10" s="86"/>
      <c r="H10" s="86"/>
      <c r="I10" s="83"/>
      <c r="J10" s="83"/>
      <c r="K10" s="7"/>
    </row>
    <row r="11" spans="1:11" s="6" customFormat="1" ht="16.5">
      <c r="A11" s="319" t="s">
        <v>8</v>
      </c>
      <c r="B11" s="319"/>
      <c r="C11" s="77">
        <v>1710643870</v>
      </c>
      <c r="D11" s="77"/>
      <c r="E11" s="86"/>
      <c r="F11" s="86"/>
      <c r="G11" s="86"/>
      <c r="H11" s="86"/>
      <c r="I11" s="86"/>
      <c r="J11" s="86"/>
      <c r="K11" s="7"/>
    </row>
    <row r="12" spans="1:11" s="6" customFormat="1" ht="16.5">
      <c r="A12" s="319" t="s">
        <v>153</v>
      </c>
      <c r="B12" s="319"/>
      <c r="C12" s="78">
        <f>'POA-01'!D11</f>
        <v>0</v>
      </c>
      <c r="D12" s="78"/>
      <c r="E12" s="86"/>
      <c r="F12" s="86"/>
      <c r="G12" s="86"/>
      <c r="H12" s="86"/>
      <c r="I12" s="86"/>
      <c r="J12" s="86"/>
      <c r="K12" s="7"/>
    </row>
    <row r="13" spans="1:11" s="6" customFormat="1" ht="16.5">
      <c r="A13" s="319" t="s">
        <v>151</v>
      </c>
      <c r="B13" s="319"/>
      <c r="C13" s="79">
        <v>1710643870</v>
      </c>
      <c r="D13" s="79"/>
      <c r="E13" s="86"/>
      <c r="F13" s="86"/>
      <c r="G13" s="86"/>
      <c r="H13" s="86"/>
      <c r="I13" s="86"/>
      <c r="J13" s="86"/>
      <c r="K13" s="7"/>
    </row>
    <row r="14" spans="1:10" s="6" customFormat="1" ht="16.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2.75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s="8" customFormat="1" ht="14.25" thickBot="1">
      <c r="A16" s="87" t="s">
        <v>33</v>
      </c>
      <c r="B16" s="87"/>
      <c r="C16" s="87"/>
      <c r="D16" s="87"/>
      <c r="E16" s="87"/>
      <c r="F16" s="87"/>
      <c r="G16" s="87"/>
      <c r="H16" s="87"/>
      <c r="I16" s="87"/>
      <c r="J16" s="88" t="s">
        <v>34</v>
      </c>
    </row>
    <row r="17" spans="1:10" s="9" customFormat="1" ht="14.25" customHeight="1">
      <c r="A17" s="338" t="s">
        <v>50</v>
      </c>
      <c r="B17" s="336" t="s">
        <v>28</v>
      </c>
      <c r="C17" s="336" t="s">
        <v>29</v>
      </c>
      <c r="D17" s="334" t="s">
        <v>161</v>
      </c>
      <c r="E17" s="334" t="s">
        <v>30</v>
      </c>
      <c r="F17" s="340" t="s">
        <v>26</v>
      </c>
      <c r="G17" s="340"/>
      <c r="H17" s="336" t="s">
        <v>27</v>
      </c>
      <c r="I17" s="336"/>
      <c r="J17" s="335" t="s">
        <v>38</v>
      </c>
    </row>
    <row r="18" spans="1:10" s="9" customFormat="1" ht="14.25" thickBot="1">
      <c r="A18" s="299"/>
      <c r="B18" s="337"/>
      <c r="C18" s="337"/>
      <c r="D18" s="286"/>
      <c r="E18" s="286"/>
      <c r="F18" s="97" t="s">
        <v>17</v>
      </c>
      <c r="G18" s="97" t="s">
        <v>31</v>
      </c>
      <c r="H18" s="97" t="s">
        <v>32</v>
      </c>
      <c r="I18" s="97" t="s">
        <v>31</v>
      </c>
      <c r="J18" s="289"/>
    </row>
    <row r="19" spans="1:12" s="5" customFormat="1" ht="16.5" thickBot="1">
      <c r="A19" s="226">
        <v>1</v>
      </c>
      <c r="B19" s="227"/>
      <c r="C19" s="228"/>
      <c r="D19" s="99"/>
      <c r="E19" s="228"/>
      <c r="F19" s="229"/>
      <c r="G19" s="229"/>
      <c r="H19" s="229"/>
      <c r="I19" s="229"/>
      <c r="J19" s="230"/>
      <c r="L19" s="18"/>
    </row>
    <row r="20" spans="1:12" s="5" customFormat="1" ht="16.5" thickBot="1">
      <c r="A20" s="231">
        <v>2</v>
      </c>
      <c r="B20" s="227"/>
      <c r="C20" s="217"/>
      <c r="D20" s="99"/>
      <c r="E20" s="232"/>
      <c r="F20" s="222"/>
      <c r="G20" s="222"/>
      <c r="H20" s="222"/>
      <c r="I20" s="222"/>
      <c r="J20" s="233"/>
      <c r="L20" s="18"/>
    </row>
    <row r="21" spans="1:12" s="5" customFormat="1" ht="16.5" thickBot="1">
      <c r="A21" s="231">
        <v>3</v>
      </c>
      <c r="B21" s="227"/>
      <c r="C21" s="217"/>
      <c r="D21" s="99"/>
      <c r="E21" s="232"/>
      <c r="F21" s="222"/>
      <c r="G21" s="222"/>
      <c r="H21" s="222"/>
      <c r="I21" s="222"/>
      <c r="J21" s="233"/>
      <c r="L21" s="18"/>
    </row>
    <row r="22" spans="1:12" s="5" customFormat="1" ht="13.5">
      <c r="A22" s="231">
        <v>4</v>
      </c>
      <c r="B22" s="214"/>
      <c r="C22" s="217"/>
      <c r="D22" s="99"/>
      <c r="E22" s="232"/>
      <c r="F22" s="222"/>
      <c r="G22" s="222"/>
      <c r="H22" s="222"/>
      <c r="I22" s="222"/>
      <c r="J22" s="233"/>
      <c r="L22" s="18"/>
    </row>
    <row r="23" spans="1:12" s="5" customFormat="1" ht="13.5">
      <c r="A23" s="231">
        <v>2</v>
      </c>
      <c r="B23" s="217"/>
      <c r="C23" s="217"/>
      <c r="D23" s="99"/>
      <c r="E23" s="232"/>
      <c r="F23" s="222"/>
      <c r="G23" s="222"/>
      <c r="H23" s="222"/>
      <c r="I23" s="222"/>
      <c r="J23" s="233"/>
      <c r="L23" s="18"/>
    </row>
    <row r="24" spans="1:12" s="5" customFormat="1" ht="13.5">
      <c r="A24" s="234">
        <v>4</v>
      </c>
      <c r="B24" s="235"/>
      <c r="C24" s="236"/>
      <c r="D24" s="99"/>
      <c r="E24" s="217"/>
      <c r="F24" s="237"/>
      <c r="G24" s="237"/>
      <c r="H24" s="237"/>
      <c r="I24" s="237"/>
      <c r="J24" s="238"/>
      <c r="L24" s="18"/>
    </row>
    <row r="25" spans="1:12" s="5" customFormat="1" ht="13.5">
      <c r="A25" s="231">
        <v>3</v>
      </c>
      <c r="B25" s="214"/>
      <c r="C25" s="217"/>
      <c r="D25" s="99"/>
      <c r="E25" s="232"/>
      <c r="F25" s="222"/>
      <c r="G25" s="222"/>
      <c r="H25" s="222"/>
      <c r="I25" s="222"/>
      <c r="J25" s="233"/>
      <c r="L25" s="18"/>
    </row>
    <row r="26" spans="1:12" s="5" customFormat="1" ht="13.5">
      <c r="A26" s="98"/>
      <c r="B26" s="99"/>
      <c r="C26" s="99"/>
      <c r="D26" s="99"/>
      <c r="E26" s="98"/>
      <c r="F26" s="100"/>
      <c r="G26" s="100"/>
      <c r="H26" s="109"/>
      <c r="I26" s="109"/>
      <c r="J26" s="100"/>
      <c r="L26" s="18"/>
    </row>
    <row r="27" spans="1:12" s="5" customFormat="1" ht="13.5">
      <c r="A27" s="98"/>
      <c r="B27" s="99"/>
      <c r="C27" s="99"/>
      <c r="D27" s="99"/>
      <c r="E27" s="98"/>
      <c r="F27" s="100"/>
      <c r="G27" s="100"/>
      <c r="H27" s="109"/>
      <c r="I27" s="109"/>
      <c r="J27" s="100"/>
      <c r="L27" s="18"/>
    </row>
    <row r="28" spans="1:12" s="5" customFormat="1" ht="13.5">
      <c r="A28" s="101">
        <v>2</v>
      </c>
      <c r="B28" s="102"/>
      <c r="C28" s="102"/>
      <c r="D28" s="99"/>
      <c r="E28" s="98"/>
      <c r="F28" s="103"/>
      <c r="G28" s="103"/>
      <c r="H28" s="110">
        <v>0</v>
      </c>
      <c r="I28" s="110">
        <f aca="true" t="shared" si="0" ref="I28:I36">+G28*H28</f>
        <v>0</v>
      </c>
      <c r="J28" s="100"/>
      <c r="L28" s="18"/>
    </row>
    <row r="29" spans="1:10" s="5" customFormat="1" ht="13.5">
      <c r="A29" s="101">
        <v>3</v>
      </c>
      <c r="B29" s="102"/>
      <c r="C29" s="102"/>
      <c r="D29" s="99"/>
      <c r="E29" s="98"/>
      <c r="F29" s="103"/>
      <c r="G29" s="103"/>
      <c r="H29" s="110">
        <v>0</v>
      </c>
      <c r="I29" s="110">
        <f t="shared" si="0"/>
        <v>0</v>
      </c>
      <c r="J29" s="100"/>
    </row>
    <row r="30" spans="1:12" s="5" customFormat="1" ht="13.5">
      <c r="A30" s="101">
        <v>4</v>
      </c>
      <c r="B30" s="102"/>
      <c r="C30" s="102"/>
      <c r="D30" s="99"/>
      <c r="E30" s="98"/>
      <c r="F30" s="103"/>
      <c r="G30" s="103"/>
      <c r="H30" s="110">
        <v>0</v>
      </c>
      <c r="I30" s="110">
        <f t="shared" si="0"/>
        <v>0</v>
      </c>
      <c r="J30" s="100"/>
      <c r="L30" s="18"/>
    </row>
    <row r="31" spans="1:12" s="5" customFormat="1" ht="13.5">
      <c r="A31" s="101">
        <v>5</v>
      </c>
      <c r="B31" s="102"/>
      <c r="C31" s="102"/>
      <c r="D31" s="99"/>
      <c r="E31" s="98"/>
      <c r="F31" s="103"/>
      <c r="G31" s="103"/>
      <c r="H31" s="110">
        <v>0</v>
      </c>
      <c r="I31" s="110">
        <f t="shared" si="0"/>
        <v>0</v>
      </c>
      <c r="J31" s="100"/>
      <c r="L31" s="18"/>
    </row>
    <row r="32" spans="1:12" s="5" customFormat="1" ht="13.5">
      <c r="A32" s="101">
        <v>6</v>
      </c>
      <c r="B32" s="102"/>
      <c r="C32" s="102"/>
      <c r="D32" s="99"/>
      <c r="E32" s="98"/>
      <c r="F32" s="103"/>
      <c r="G32" s="103"/>
      <c r="H32" s="110">
        <v>0</v>
      </c>
      <c r="I32" s="110">
        <f t="shared" si="0"/>
        <v>0</v>
      </c>
      <c r="J32" s="100"/>
      <c r="L32" s="18"/>
    </row>
    <row r="33" spans="1:10" s="5" customFormat="1" ht="13.5">
      <c r="A33" s="101">
        <v>7</v>
      </c>
      <c r="B33" s="102"/>
      <c r="C33" s="102"/>
      <c r="D33" s="99"/>
      <c r="E33" s="98"/>
      <c r="F33" s="103"/>
      <c r="G33" s="103"/>
      <c r="H33" s="110">
        <v>0</v>
      </c>
      <c r="I33" s="110">
        <f t="shared" si="0"/>
        <v>0</v>
      </c>
      <c r="J33" s="100"/>
    </row>
    <row r="34" spans="1:12" s="5" customFormat="1" ht="13.5">
      <c r="A34" s="101">
        <v>8</v>
      </c>
      <c r="B34" s="102"/>
      <c r="C34" s="102"/>
      <c r="D34" s="99"/>
      <c r="E34" s="98"/>
      <c r="F34" s="104"/>
      <c r="G34" s="103"/>
      <c r="H34" s="110">
        <v>0</v>
      </c>
      <c r="I34" s="110">
        <f t="shared" si="0"/>
        <v>0</v>
      </c>
      <c r="J34" s="100"/>
      <c r="L34" s="18"/>
    </row>
    <row r="35" spans="1:12" s="5" customFormat="1" ht="13.5">
      <c r="A35" s="101">
        <v>9</v>
      </c>
      <c r="B35" s="102"/>
      <c r="C35" s="102"/>
      <c r="D35" s="99"/>
      <c r="E35" s="98"/>
      <c r="F35" s="104"/>
      <c r="G35" s="103"/>
      <c r="H35" s="110">
        <v>0</v>
      </c>
      <c r="I35" s="110">
        <f t="shared" si="0"/>
        <v>0</v>
      </c>
      <c r="J35" s="100"/>
      <c r="L35" s="18"/>
    </row>
    <row r="36" spans="1:10" s="5" customFormat="1" ht="13.5">
      <c r="A36" s="101"/>
      <c r="B36" s="102"/>
      <c r="C36" s="102"/>
      <c r="D36" s="102"/>
      <c r="E36" s="105"/>
      <c r="F36" s="104"/>
      <c r="G36" s="104"/>
      <c r="H36" s="110">
        <v>0</v>
      </c>
      <c r="I36" s="110">
        <f t="shared" si="0"/>
        <v>0</v>
      </c>
      <c r="J36" s="104"/>
    </row>
    <row r="37" spans="1:12" s="5" customFormat="1" ht="13.5">
      <c r="A37" s="339" t="s">
        <v>19</v>
      </c>
      <c r="B37" s="339"/>
      <c r="C37" s="107"/>
      <c r="D37" s="107"/>
      <c r="E37" s="106"/>
      <c r="F37" s="108"/>
      <c r="G37" s="108"/>
      <c r="H37" s="111">
        <v>0</v>
      </c>
      <c r="I37" s="244">
        <f>+SUM(I19:I36)</f>
        <v>0</v>
      </c>
      <c r="J37" s="108"/>
      <c r="L37" s="18"/>
    </row>
    <row r="39" ht="12.75">
      <c r="I39" s="61"/>
    </row>
  </sheetData>
  <sheetProtection/>
  <mergeCells count="29">
    <mergeCell ref="A37:B37"/>
    <mergeCell ref="F17:G17"/>
    <mergeCell ref="H17:I17"/>
    <mergeCell ref="I7:J7"/>
    <mergeCell ref="I4:J4"/>
    <mergeCell ref="A1:B8"/>
    <mergeCell ref="A12:B12"/>
    <mergeCell ref="C1:H5"/>
    <mergeCell ref="I1:J1"/>
    <mergeCell ref="I2:J2"/>
    <mergeCell ref="C7:D7"/>
    <mergeCell ref="J17:J18"/>
    <mergeCell ref="E17:E18"/>
    <mergeCell ref="B17:B18"/>
    <mergeCell ref="A17:A18"/>
    <mergeCell ref="C17:C18"/>
    <mergeCell ref="A11:B11"/>
    <mergeCell ref="A9:B9"/>
    <mergeCell ref="E7:H7"/>
    <mergeCell ref="I5:J5"/>
    <mergeCell ref="A13:B13"/>
    <mergeCell ref="D17:D18"/>
    <mergeCell ref="I3:J3"/>
    <mergeCell ref="C8:D8"/>
    <mergeCell ref="E8:H8"/>
    <mergeCell ref="I8:J8"/>
    <mergeCell ref="C6:D6"/>
    <mergeCell ref="E6:H6"/>
    <mergeCell ref="I6:J6"/>
  </mergeCells>
  <printOptions horizontalCentered="1" verticalCentered="1"/>
  <pageMargins left="0.787401574803149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5.140625" style="4" customWidth="1"/>
    <col min="2" max="2" width="22.7109375" style="4" customWidth="1"/>
    <col min="3" max="3" width="20.140625" style="4" customWidth="1"/>
    <col min="4" max="4" width="12.57421875" style="4" customWidth="1"/>
    <col min="5" max="5" width="8.28125" style="4" customWidth="1"/>
    <col min="6" max="6" width="10.28125" style="4" customWidth="1"/>
    <col min="7" max="7" width="14.140625" style="4" customWidth="1"/>
    <col min="8" max="8" width="15.00390625" style="4" customWidth="1"/>
    <col min="9" max="9" width="15.7109375" style="4" customWidth="1"/>
    <col min="10" max="10" width="6.7109375" style="4" customWidth="1"/>
    <col min="11" max="16384" width="11.421875" style="4" customWidth="1"/>
  </cols>
  <sheetData>
    <row r="1" spans="1:10" ht="16.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</row>
    <row r="2" spans="1:10" ht="1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</row>
    <row r="3" spans="1:10" ht="14.2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</row>
    <row r="4" spans="1:10" ht="14.2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ht="15" customHeight="1">
      <c r="A5" s="268"/>
      <c r="B5" s="269"/>
      <c r="C5" s="273"/>
      <c r="D5" s="273"/>
      <c r="E5" s="273"/>
      <c r="F5" s="273"/>
      <c r="G5" s="273"/>
      <c r="H5" s="273"/>
      <c r="I5" s="332" t="s">
        <v>149</v>
      </c>
      <c r="J5" s="333"/>
    </row>
    <row r="6" spans="1:11" s="14" customFormat="1" ht="19.5" customHeight="1">
      <c r="A6" s="268"/>
      <c r="B6" s="269"/>
      <c r="C6" s="280" t="s">
        <v>166</v>
      </c>
      <c r="D6" s="280"/>
      <c r="E6" s="280" t="s">
        <v>167</v>
      </c>
      <c r="F6" s="280"/>
      <c r="G6" s="280"/>
      <c r="H6" s="280"/>
      <c r="I6" s="280" t="s">
        <v>168</v>
      </c>
      <c r="J6" s="281"/>
      <c r="K6" s="13"/>
    </row>
    <row r="7" spans="1:11" s="6" customFormat="1" ht="14.25" customHeight="1">
      <c r="A7" s="268"/>
      <c r="B7" s="269"/>
      <c r="C7" s="280" t="s">
        <v>169</v>
      </c>
      <c r="D7" s="280"/>
      <c r="E7" s="280" t="s">
        <v>170</v>
      </c>
      <c r="F7" s="280"/>
      <c r="G7" s="280"/>
      <c r="H7" s="280"/>
      <c r="I7" s="280" t="s">
        <v>172</v>
      </c>
      <c r="J7" s="281"/>
      <c r="K7" s="7"/>
    </row>
    <row r="8" spans="1:11" s="6" customFormat="1" ht="14.25" customHeight="1">
      <c r="A8" s="270"/>
      <c r="B8" s="271"/>
      <c r="C8" s="317"/>
      <c r="D8" s="317"/>
      <c r="E8" s="317" t="s">
        <v>171</v>
      </c>
      <c r="F8" s="317"/>
      <c r="G8" s="317"/>
      <c r="H8" s="317"/>
      <c r="I8" s="317" t="s">
        <v>173</v>
      </c>
      <c r="J8" s="318"/>
      <c r="K8" s="7"/>
    </row>
    <row r="9" spans="1:11" s="6" customFormat="1" ht="15" customHeight="1">
      <c r="A9" s="341" t="s">
        <v>154</v>
      </c>
      <c r="B9" s="341"/>
      <c r="C9" s="342"/>
      <c r="D9" s="342"/>
      <c r="E9" s="342"/>
      <c r="F9" s="342"/>
      <c r="G9" s="86"/>
      <c r="H9" s="142" t="s">
        <v>266</v>
      </c>
      <c r="I9" s="142"/>
      <c r="J9" s="86"/>
      <c r="K9" s="7"/>
    </row>
    <row r="10" spans="1:11" s="6" customFormat="1" ht="16.5">
      <c r="A10" s="319" t="s">
        <v>8</v>
      </c>
      <c r="B10" s="319"/>
      <c r="C10" s="77">
        <f>'POA-01'!C10</f>
        <v>1710643870</v>
      </c>
      <c r="D10" s="77"/>
      <c r="E10" s="86"/>
      <c r="F10" s="86"/>
      <c r="G10" s="86"/>
      <c r="H10" s="86"/>
      <c r="I10" s="86"/>
      <c r="J10" s="86"/>
      <c r="K10" s="7"/>
    </row>
    <row r="11" spans="1:11" s="6" customFormat="1" ht="16.5">
      <c r="A11" s="319" t="s">
        <v>148</v>
      </c>
      <c r="B11" s="319"/>
      <c r="C11" s="75">
        <f>'POA-01'!D11</f>
        <v>0</v>
      </c>
      <c r="D11" s="75"/>
      <c r="E11" s="86"/>
      <c r="F11" s="86"/>
      <c r="G11" s="86"/>
      <c r="H11" s="86"/>
      <c r="I11" s="86"/>
      <c r="J11" s="86"/>
      <c r="K11" s="7"/>
    </row>
    <row r="12" spans="1:11" s="6" customFormat="1" ht="16.5">
      <c r="A12" s="319" t="s">
        <v>9</v>
      </c>
      <c r="B12" s="319"/>
      <c r="C12" s="78">
        <f>C10</f>
        <v>1710643870</v>
      </c>
      <c r="D12" s="78"/>
      <c r="E12" s="86"/>
      <c r="F12" s="86"/>
      <c r="G12" s="86"/>
      <c r="H12" s="86"/>
      <c r="I12" s="86"/>
      <c r="J12" s="86"/>
      <c r="K12" s="7"/>
    </row>
    <row r="13" spans="1:10" s="5" customFormat="1" ht="13.5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s="8" customFormat="1" ht="14.25" thickBot="1">
      <c r="A14" s="113" t="s">
        <v>36</v>
      </c>
      <c r="B14" s="87"/>
      <c r="C14" s="87"/>
      <c r="D14" s="87"/>
      <c r="E14" s="87"/>
      <c r="F14" s="87"/>
      <c r="G14" s="87"/>
      <c r="H14" s="87"/>
      <c r="I14" s="88" t="s">
        <v>37</v>
      </c>
      <c r="J14" s="87"/>
    </row>
    <row r="15" spans="1:10" s="9" customFormat="1" ht="27.75" thickBot="1">
      <c r="A15" s="114" t="s">
        <v>50</v>
      </c>
      <c r="B15" s="115" t="s">
        <v>35</v>
      </c>
      <c r="C15" s="115" t="s">
        <v>29</v>
      </c>
      <c r="D15" s="115" t="s">
        <v>162</v>
      </c>
      <c r="E15" s="116" t="s">
        <v>30</v>
      </c>
      <c r="F15" s="116" t="s">
        <v>26</v>
      </c>
      <c r="G15" s="116" t="s">
        <v>41</v>
      </c>
      <c r="H15" s="116" t="s">
        <v>40</v>
      </c>
      <c r="I15" s="117" t="s">
        <v>39</v>
      </c>
      <c r="J15" s="118"/>
    </row>
    <row r="16" spans="1:10" s="9" customFormat="1" ht="13.5">
      <c r="A16" s="234">
        <v>1</v>
      </c>
      <c r="B16" s="235"/>
      <c r="C16" s="236"/>
      <c r="D16" s="120"/>
      <c r="E16" s="217"/>
      <c r="F16" s="237"/>
      <c r="G16" s="237"/>
      <c r="H16" s="237"/>
      <c r="J16" s="123"/>
    </row>
    <row r="17" spans="1:10" s="9" customFormat="1" ht="13.5">
      <c r="A17" s="234">
        <v>2</v>
      </c>
      <c r="B17" s="235"/>
      <c r="C17" s="236"/>
      <c r="D17" s="124"/>
      <c r="E17" s="217"/>
      <c r="F17" s="237"/>
      <c r="G17" s="237"/>
      <c r="H17" s="222"/>
      <c r="I17" s="238"/>
      <c r="J17" s="118"/>
    </row>
    <row r="18" spans="1:10" s="9" customFormat="1" ht="13.5">
      <c r="A18" s="239">
        <v>3</v>
      </c>
      <c r="B18" s="240"/>
      <c r="C18" s="241"/>
      <c r="D18" s="124"/>
      <c r="E18" s="122"/>
      <c r="F18" s="125"/>
      <c r="G18" s="122"/>
      <c r="H18" s="122"/>
      <c r="I18" s="125"/>
      <c r="J18" s="118"/>
    </row>
    <row r="19" spans="1:10" s="9" customFormat="1" ht="13.5">
      <c r="A19" s="239">
        <v>4</v>
      </c>
      <c r="B19" s="240"/>
      <c r="C19" s="241"/>
      <c r="D19" s="124"/>
      <c r="E19" s="122"/>
      <c r="F19" s="125"/>
      <c r="G19" s="126"/>
      <c r="H19" s="121"/>
      <c r="I19" s="127"/>
      <c r="J19" s="118"/>
    </row>
    <row r="20" spans="1:10" s="9" customFormat="1" ht="13.5">
      <c r="A20" s="67">
        <v>5</v>
      </c>
      <c r="B20" s="128"/>
      <c r="C20" s="124"/>
      <c r="D20" s="124"/>
      <c r="E20" s="122"/>
      <c r="F20" s="125"/>
      <c r="G20" s="129"/>
      <c r="H20" s="121"/>
      <c r="I20" s="127"/>
      <c r="J20" s="118"/>
    </row>
    <row r="21" spans="1:10" s="9" customFormat="1" ht="13.5">
      <c r="A21" s="67">
        <v>6</v>
      </c>
      <c r="B21" s="128"/>
      <c r="C21" s="124"/>
      <c r="D21" s="124"/>
      <c r="E21" s="122"/>
      <c r="F21" s="125"/>
      <c r="G21" s="130"/>
      <c r="H21" s="122"/>
      <c r="I21" s="127"/>
      <c r="J21" s="118"/>
    </row>
    <row r="22" spans="1:10" s="9" customFormat="1" ht="13.5">
      <c r="A22" s="67">
        <v>7</v>
      </c>
      <c r="B22" s="68"/>
      <c r="C22" s="124"/>
      <c r="D22" s="124"/>
      <c r="E22" s="122"/>
      <c r="F22" s="125"/>
      <c r="G22" s="130"/>
      <c r="H22" s="122"/>
      <c r="I22" s="127"/>
      <c r="J22" s="118"/>
    </row>
    <row r="23" spans="1:10" s="5" customFormat="1" ht="13.5">
      <c r="A23" s="105"/>
      <c r="B23" s="102"/>
      <c r="C23" s="131"/>
      <c r="D23" s="131"/>
      <c r="E23" s="104"/>
      <c r="F23" s="104"/>
      <c r="G23" s="104"/>
      <c r="H23" s="104"/>
      <c r="I23" s="104"/>
      <c r="J23" s="112"/>
    </row>
    <row r="24" spans="1:10" s="5" customFormat="1" ht="13.5">
      <c r="A24" s="132"/>
      <c r="B24" s="132"/>
      <c r="C24" s="132"/>
      <c r="D24" s="132"/>
      <c r="E24" s="133"/>
      <c r="F24" s="133"/>
      <c r="G24" s="108" t="s">
        <v>31</v>
      </c>
      <c r="H24" s="108"/>
      <c r="I24" s="108"/>
      <c r="J24" s="112"/>
    </row>
    <row r="25" spans="5:9" s="5" customFormat="1" ht="11.25">
      <c r="E25" s="18"/>
      <c r="F25" s="18"/>
      <c r="G25" s="18"/>
      <c r="H25" s="18"/>
      <c r="I25" s="18"/>
    </row>
    <row r="26" s="5" customFormat="1" ht="11.25"/>
    <row r="27" s="5" customFormat="1" ht="11.25"/>
    <row r="28" s="5" customFormat="1" ht="11.25">
      <c r="H28" s="58"/>
    </row>
    <row r="29" s="5" customFormat="1" ht="11.25"/>
  </sheetData>
  <sheetProtection/>
  <mergeCells count="21">
    <mergeCell ref="I1:J1"/>
    <mergeCell ref="I2:J2"/>
    <mergeCell ref="A12:B12"/>
    <mergeCell ref="A9:B9"/>
    <mergeCell ref="C9:F9"/>
    <mergeCell ref="A10:B10"/>
    <mergeCell ref="C7:D7"/>
    <mergeCell ref="I3:J3"/>
    <mergeCell ref="A11:B11"/>
    <mergeCell ref="C1:H5"/>
    <mergeCell ref="I4:J4"/>
    <mergeCell ref="I6:J6"/>
    <mergeCell ref="C6:D6"/>
    <mergeCell ref="I5:J5"/>
    <mergeCell ref="E7:H7"/>
    <mergeCell ref="I7:J7"/>
    <mergeCell ref="A1:B8"/>
    <mergeCell ref="E6:H6"/>
    <mergeCell ref="C8:D8"/>
    <mergeCell ref="E8:H8"/>
    <mergeCell ref="I8:J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E21" sqref="E21"/>
    </sheetView>
  </sheetViews>
  <sheetFormatPr defaultColWidth="11.421875" defaultRowHeight="12.75"/>
  <cols>
    <col min="1" max="1" width="5.57421875" style="4" customWidth="1"/>
    <col min="2" max="2" width="27.28125" style="4" customWidth="1"/>
    <col min="3" max="3" width="16.7109375" style="4" customWidth="1"/>
    <col min="4" max="5" width="7.28125" style="4" customWidth="1"/>
    <col min="6" max="6" width="8.28125" style="4" customWidth="1"/>
    <col min="7" max="7" width="15.7109375" style="4" customWidth="1"/>
    <col min="8" max="8" width="15.421875" style="4" customWidth="1"/>
    <col min="9" max="9" width="22.57421875" style="4" customWidth="1"/>
    <col min="10" max="10" width="1.8515625" style="4" customWidth="1"/>
    <col min="11" max="11" width="17.421875" style="4" customWidth="1"/>
    <col min="12" max="12" width="11.421875" style="4" customWidth="1"/>
    <col min="13" max="13" width="12.7109375" style="4" bestFit="1" customWidth="1"/>
    <col min="14" max="16384" width="11.421875" style="4" customWidth="1"/>
  </cols>
  <sheetData>
    <row r="1" spans="1:10" s="5" customFormat="1" ht="12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</row>
    <row r="2" spans="1:10" s="5" customFormat="1" ht="13.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</row>
    <row r="3" spans="1:10" s="5" customFormat="1" ht="13.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</row>
    <row r="4" spans="1:10" s="5" customFormat="1" ht="13.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s="5" customFormat="1" ht="12.75" customHeight="1">
      <c r="A5" s="268"/>
      <c r="B5" s="269"/>
      <c r="C5" s="273"/>
      <c r="D5" s="273"/>
      <c r="E5" s="273"/>
      <c r="F5" s="273"/>
      <c r="G5" s="273"/>
      <c r="H5" s="273"/>
      <c r="I5" s="278" t="s">
        <v>149</v>
      </c>
      <c r="J5" s="279"/>
    </row>
    <row r="6" spans="1:10" s="5" customFormat="1" ht="15.75" customHeight="1">
      <c r="A6" s="268"/>
      <c r="B6" s="269"/>
      <c r="C6" s="280" t="s">
        <v>166</v>
      </c>
      <c r="D6" s="280"/>
      <c r="E6" s="280" t="s">
        <v>167</v>
      </c>
      <c r="F6" s="280"/>
      <c r="G6" s="280"/>
      <c r="H6" s="280"/>
      <c r="I6" s="280" t="s">
        <v>168</v>
      </c>
      <c r="J6" s="281"/>
    </row>
    <row r="7" spans="1:10" s="5" customFormat="1" ht="17.25" customHeight="1">
      <c r="A7" s="268"/>
      <c r="B7" s="269"/>
      <c r="C7" s="353" t="s">
        <v>169</v>
      </c>
      <c r="D7" s="353"/>
      <c r="E7" s="280" t="s">
        <v>170</v>
      </c>
      <c r="F7" s="280"/>
      <c r="G7" s="280"/>
      <c r="H7" s="280"/>
      <c r="I7" s="280" t="s">
        <v>172</v>
      </c>
      <c r="J7" s="281"/>
    </row>
    <row r="8" spans="1:10" s="5" customFormat="1" ht="17.25" customHeight="1">
      <c r="A8" s="270"/>
      <c r="B8" s="271"/>
      <c r="C8" s="354"/>
      <c r="D8" s="354"/>
      <c r="E8" s="317" t="s">
        <v>171</v>
      </c>
      <c r="F8" s="317"/>
      <c r="G8" s="317"/>
      <c r="H8" s="317"/>
      <c r="I8" s="317" t="s">
        <v>173</v>
      </c>
      <c r="J8" s="318"/>
    </row>
    <row r="9" spans="1:9" s="5" customFormat="1" ht="58.5" customHeight="1">
      <c r="A9" s="165" t="s">
        <v>7</v>
      </c>
      <c r="B9" s="165"/>
      <c r="C9" s="355" t="s">
        <v>230</v>
      </c>
      <c r="D9" s="355"/>
      <c r="E9" s="355"/>
      <c r="F9" s="355"/>
      <c r="G9" s="142" t="s">
        <v>268</v>
      </c>
      <c r="H9" s="142"/>
      <c r="I9" s="86"/>
    </row>
    <row r="10" spans="1:9" s="5" customFormat="1" ht="16.5">
      <c r="A10" s="319" t="s">
        <v>8</v>
      </c>
      <c r="B10" s="319"/>
      <c r="C10" s="77">
        <v>1710643870</v>
      </c>
      <c r="D10" s="86"/>
      <c r="E10" s="86"/>
      <c r="F10" s="86"/>
      <c r="G10" s="86"/>
      <c r="H10" s="86"/>
      <c r="I10" s="86"/>
    </row>
    <row r="11" spans="1:9" s="5" customFormat="1" ht="16.5">
      <c r="A11" s="319" t="s">
        <v>10</v>
      </c>
      <c r="B11" s="319"/>
      <c r="C11" s="79">
        <f>'POA-01'!D11</f>
        <v>0</v>
      </c>
      <c r="D11" s="86"/>
      <c r="E11" s="86"/>
      <c r="F11" s="86"/>
      <c r="G11" s="86"/>
      <c r="H11" s="86"/>
      <c r="I11" s="86"/>
    </row>
    <row r="12" spans="1:9" s="5" customFormat="1" ht="16.5">
      <c r="A12" s="319" t="s">
        <v>9</v>
      </c>
      <c r="B12" s="319"/>
      <c r="C12" s="77">
        <v>1710643870</v>
      </c>
      <c r="D12" s="86"/>
      <c r="E12" s="86"/>
      <c r="F12" s="86"/>
      <c r="G12" s="86"/>
      <c r="H12" s="86"/>
      <c r="I12" s="86"/>
    </row>
    <row r="13" spans="1:9" s="5" customFormat="1" ht="16.5">
      <c r="A13" s="65"/>
      <c r="B13" s="65"/>
      <c r="C13" s="77"/>
      <c r="D13" s="65"/>
      <c r="E13" s="65"/>
      <c r="F13" s="65"/>
      <c r="G13" s="65"/>
      <c r="H13" s="65"/>
      <c r="I13" s="65"/>
    </row>
    <row r="14" spans="1:9" s="5" customFormat="1" ht="14.25" thickBot="1">
      <c r="A14" s="87" t="s">
        <v>42</v>
      </c>
      <c r="B14" s="87"/>
      <c r="C14" s="87"/>
      <c r="D14" s="87"/>
      <c r="E14" s="87"/>
      <c r="F14" s="87"/>
      <c r="G14" s="87"/>
      <c r="H14" s="87"/>
      <c r="I14" s="88" t="s">
        <v>47</v>
      </c>
    </row>
    <row r="15" spans="1:9" s="5" customFormat="1" ht="13.5">
      <c r="A15" s="338" t="s">
        <v>50</v>
      </c>
      <c r="B15" s="334" t="s">
        <v>16</v>
      </c>
      <c r="C15" s="334" t="s">
        <v>27</v>
      </c>
      <c r="D15" s="347" t="s">
        <v>0</v>
      </c>
      <c r="E15" s="348"/>
      <c r="F15" s="349"/>
      <c r="G15" s="350" t="s">
        <v>45</v>
      </c>
      <c r="H15" s="350" t="s">
        <v>44</v>
      </c>
      <c r="I15" s="335" t="s">
        <v>3</v>
      </c>
    </row>
    <row r="16" spans="1:9" s="5" customFormat="1" ht="18.75" thickBot="1">
      <c r="A16" s="299"/>
      <c r="B16" s="286"/>
      <c r="C16" s="286"/>
      <c r="D16" s="134" t="s">
        <v>43</v>
      </c>
      <c r="E16" s="134" t="s">
        <v>4</v>
      </c>
      <c r="F16" s="134" t="s">
        <v>5</v>
      </c>
      <c r="G16" s="351"/>
      <c r="H16" s="351"/>
      <c r="I16" s="289"/>
    </row>
    <row r="17" spans="1:9" s="5" customFormat="1" ht="13.5">
      <c r="A17" s="344"/>
      <c r="B17" s="344"/>
      <c r="C17" s="344"/>
      <c r="D17" s="344"/>
      <c r="E17" s="344"/>
      <c r="F17" s="344"/>
      <c r="G17" s="344"/>
      <c r="H17" s="344"/>
      <c r="I17" s="344"/>
    </row>
    <row r="18" spans="1:9" s="5" customFormat="1" ht="13.5">
      <c r="A18" s="105"/>
      <c r="B18" s="135"/>
      <c r="C18" s="104"/>
      <c r="D18" s="105"/>
      <c r="E18" s="105"/>
      <c r="F18" s="105"/>
      <c r="G18" s="105"/>
      <c r="H18" s="105"/>
      <c r="I18" s="105"/>
    </row>
    <row r="19" spans="1:9" s="5" customFormat="1" ht="13.5">
      <c r="A19" s="352" t="s">
        <v>31</v>
      </c>
      <c r="B19" s="352"/>
      <c r="C19" s="163">
        <f>SUM(C18:C18)</f>
        <v>0</v>
      </c>
      <c r="D19" s="107"/>
      <c r="E19" s="107"/>
      <c r="F19" s="107"/>
      <c r="G19" s="107"/>
      <c r="H19" s="107"/>
      <c r="I19" s="107"/>
    </row>
    <row r="20" spans="1:11" s="5" customFormat="1" ht="13.5" customHeight="1" thickBot="1">
      <c r="A20" s="345" t="s">
        <v>46</v>
      </c>
      <c r="B20" s="346"/>
      <c r="C20" s="107"/>
      <c r="D20" s="107"/>
      <c r="E20" s="107"/>
      <c r="F20" s="107"/>
      <c r="G20" s="107"/>
      <c r="H20" s="107"/>
      <c r="I20" s="107"/>
      <c r="K20" s="181"/>
    </row>
    <row r="21" spans="1:13" s="5" customFormat="1" ht="45.75" customHeight="1" thickBot="1">
      <c r="A21" s="67">
        <v>1</v>
      </c>
      <c r="B21" s="208" t="s">
        <v>238</v>
      </c>
      <c r="C21" s="212">
        <v>848511358</v>
      </c>
      <c r="D21" s="206" t="s">
        <v>176</v>
      </c>
      <c r="E21" s="206" t="s">
        <v>291</v>
      </c>
      <c r="F21" s="207">
        <v>9</v>
      </c>
      <c r="G21" s="105"/>
      <c r="H21" s="105"/>
      <c r="I21" s="105"/>
      <c r="K21" s="178"/>
      <c r="M21" s="182"/>
    </row>
    <row r="22" spans="1:11" s="5" customFormat="1" ht="44.25" customHeight="1" thickBot="1">
      <c r="A22" s="67">
        <v>2</v>
      </c>
      <c r="B22" s="208" t="s">
        <v>239</v>
      </c>
      <c r="C22" s="171">
        <v>375000000</v>
      </c>
      <c r="D22" s="206" t="s">
        <v>176</v>
      </c>
      <c r="E22" s="206" t="s">
        <v>291</v>
      </c>
      <c r="F22" s="207">
        <v>9</v>
      </c>
      <c r="G22" s="105"/>
      <c r="H22" s="105"/>
      <c r="I22" s="105"/>
      <c r="J22" s="179"/>
      <c r="K22" s="178"/>
    </row>
    <row r="23" spans="1:12" s="5" customFormat="1" ht="27.75" thickBot="1">
      <c r="A23" s="67">
        <v>3</v>
      </c>
      <c r="B23" s="69" t="s">
        <v>240</v>
      </c>
      <c r="C23" s="172">
        <v>2000000</v>
      </c>
      <c r="D23" s="206" t="s">
        <v>176</v>
      </c>
      <c r="E23" s="206" t="s">
        <v>291</v>
      </c>
      <c r="F23" s="207">
        <v>9</v>
      </c>
      <c r="G23" s="107"/>
      <c r="H23" s="107"/>
      <c r="I23" s="101"/>
      <c r="J23" s="179"/>
      <c r="K23" s="178"/>
      <c r="L23" s="18"/>
    </row>
    <row r="24" spans="1:11" s="5" customFormat="1" ht="27.75" thickBot="1">
      <c r="A24" s="101">
        <v>4</v>
      </c>
      <c r="B24" s="69" t="s">
        <v>241</v>
      </c>
      <c r="C24" s="170">
        <v>18000000</v>
      </c>
      <c r="D24" s="206" t="s">
        <v>176</v>
      </c>
      <c r="E24" s="206" t="s">
        <v>291</v>
      </c>
      <c r="F24" s="207">
        <v>9</v>
      </c>
      <c r="G24" s="107"/>
      <c r="H24" s="107"/>
      <c r="I24" s="101"/>
      <c r="J24" s="179"/>
      <c r="K24" s="178"/>
    </row>
    <row r="25" spans="1:11" s="5" customFormat="1" ht="33" customHeight="1" thickBot="1">
      <c r="A25" s="101">
        <v>5</v>
      </c>
      <c r="B25" s="69" t="s">
        <v>242</v>
      </c>
      <c r="C25" s="172">
        <v>20000000</v>
      </c>
      <c r="D25" s="206" t="s">
        <v>176</v>
      </c>
      <c r="E25" s="206" t="s">
        <v>291</v>
      </c>
      <c r="F25" s="207">
        <v>9</v>
      </c>
      <c r="G25" s="107"/>
      <c r="H25" s="107"/>
      <c r="I25" s="101"/>
      <c r="J25" s="179"/>
      <c r="K25" s="178"/>
    </row>
    <row r="26" spans="1:12" s="5" customFormat="1" ht="27.75" thickBot="1">
      <c r="A26" s="101">
        <v>6</v>
      </c>
      <c r="B26" s="174" t="s">
        <v>237</v>
      </c>
      <c r="C26" s="186">
        <v>2000000</v>
      </c>
      <c r="D26" s="206" t="s">
        <v>176</v>
      </c>
      <c r="E26" s="206" t="s">
        <v>291</v>
      </c>
      <c r="F26" s="207">
        <v>9</v>
      </c>
      <c r="G26" s="107"/>
      <c r="H26" s="107"/>
      <c r="I26" s="101"/>
      <c r="K26" s="178"/>
      <c r="L26" s="18"/>
    </row>
    <row r="27" spans="1:12" s="5" customFormat="1" ht="27.75" thickBot="1">
      <c r="A27" s="67">
        <v>7</v>
      </c>
      <c r="B27" s="174" t="s">
        <v>243</v>
      </c>
      <c r="C27" s="262">
        <v>2000000</v>
      </c>
      <c r="D27" s="206" t="s">
        <v>176</v>
      </c>
      <c r="E27" s="206" t="s">
        <v>291</v>
      </c>
      <c r="F27" s="207">
        <v>9</v>
      </c>
      <c r="G27" s="107"/>
      <c r="H27" s="107"/>
      <c r="I27" s="101"/>
      <c r="J27" s="18"/>
      <c r="K27" s="178"/>
      <c r="L27" s="18"/>
    </row>
    <row r="28" spans="1:12" s="5" customFormat="1" ht="45.75" customHeight="1" thickBot="1">
      <c r="A28" s="67">
        <v>8</v>
      </c>
      <c r="B28" s="174" t="s">
        <v>244</v>
      </c>
      <c r="C28" s="262">
        <v>2000000</v>
      </c>
      <c r="D28" s="206" t="s">
        <v>176</v>
      </c>
      <c r="E28" s="206" t="s">
        <v>291</v>
      </c>
      <c r="F28" s="207">
        <v>9</v>
      </c>
      <c r="G28" s="107"/>
      <c r="H28" s="107"/>
      <c r="I28" s="101"/>
      <c r="J28" s="179"/>
      <c r="K28" s="178"/>
      <c r="L28" s="18"/>
    </row>
    <row r="29" spans="1:11" s="5" customFormat="1" ht="27.75" thickBot="1">
      <c r="A29" s="67">
        <v>9</v>
      </c>
      <c r="B29" s="174" t="s">
        <v>245</v>
      </c>
      <c r="C29" s="263">
        <v>160000000</v>
      </c>
      <c r="D29" s="206" t="s">
        <v>176</v>
      </c>
      <c r="E29" s="206" t="s">
        <v>291</v>
      </c>
      <c r="F29" s="207">
        <v>9</v>
      </c>
      <c r="G29" s="107"/>
      <c r="H29" s="107"/>
      <c r="I29" s="101"/>
      <c r="K29" s="178"/>
    </row>
    <row r="30" spans="1:11" s="5" customFormat="1" ht="54">
      <c r="A30" s="67">
        <v>10</v>
      </c>
      <c r="B30" s="174" t="s">
        <v>246</v>
      </c>
      <c r="C30" s="263">
        <v>46405400</v>
      </c>
      <c r="D30" s="206" t="s">
        <v>176</v>
      </c>
      <c r="E30" s="206" t="s">
        <v>291</v>
      </c>
      <c r="F30" s="207">
        <v>9</v>
      </c>
      <c r="G30" s="107"/>
      <c r="H30" s="107"/>
      <c r="I30" s="101"/>
      <c r="K30" s="178"/>
    </row>
    <row r="31" spans="1:11" s="5" customFormat="1" ht="13.5">
      <c r="A31" s="101">
        <v>10</v>
      </c>
      <c r="B31" s="69"/>
      <c r="C31" s="111"/>
      <c r="D31" s="177"/>
      <c r="E31" s="177"/>
      <c r="F31" s="101"/>
      <c r="G31" s="107"/>
      <c r="H31" s="107"/>
      <c r="I31" s="101"/>
      <c r="J31" s="179"/>
      <c r="K31" s="178"/>
    </row>
    <row r="32" spans="1:13" s="5" customFormat="1" ht="13.5">
      <c r="A32" s="343" t="s">
        <v>31</v>
      </c>
      <c r="B32" s="343"/>
      <c r="C32" s="137">
        <f>SUM(C21:C31)</f>
        <v>1475916758</v>
      </c>
      <c r="D32" s="136"/>
      <c r="E32" s="136"/>
      <c r="F32" s="136"/>
      <c r="G32" s="132"/>
      <c r="H32" s="132"/>
      <c r="I32" s="132"/>
      <c r="J32" s="18"/>
      <c r="K32" s="180"/>
      <c r="L32" s="18"/>
      <c r="M32" s="179"/>
    </row>
    <row r="33" spans="1:9" s="5" customFormat="1" ht="11.25">
      <c r="A33" s="11"/>
      <c r="B33" s="11"/>
      <c r="C33" s="11"/>
      <c r="D33" s="11"/>
      <c r="E33" s="11"/>
      <c r="F33" s="11"/>
      <c r="G33" s="11"/>
      <c r="H33" s="11"/>
      <c r="I33" s="11"/>
    </row>
    <row r="34" s="5" customFormat="1" ht="11.25">
      <c r="C34" s="178"/>
    </row>
    <row r="35" s="5" customFormat="1" ht="11.25"/>
    <row r="36" spans="1:2" s="5" customFormat="1" ht="11.25">
      <c r="A36" s="59"/>
      <c r="B36" s="59"/>
    </row>
    <row r="37" s="5" customFormat="1" ht="11.25"/>
    <row r="38" s="5" customFormat="1" ht="11.25">
      <c r="C38" s="18" t="s">
        <v>160</v>
      </c>
    </row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  <row r="1055" s="5" customFormat="1" ht="11.25"/>
    <row r="1056" s="5" customFormat="1" ht="11.25"/>
    <row r="1057" s="5" customFormat="1" ht="11.25"/>
    <row r="1058" s="5" customFormat="1" ht="11.25"/>
    <row r="1059" s="5" customFormat="1" ht="11.25"/>
    <row r="1060" s="5" customFormat="1" ht="11.25"/>
    <row r="1061" s="5" customFormat="1" ht="11.25"/>
    <row r="1062" s="5" customFormat="1" ht="11.25"/>
    <row r="1063" s="5" customFormat="1" ht="11.25"/>
    <row r="1064" s="5" customFormat="1" ht="11.25"/>
    <row r="1065" s="5" customFormat="1" ht="11.25"/>
    <row r="1066" s="5" customFormat="1" ht="11.25"/>
    <row r="1067" s="5" customFormat="1" ht="11.25"/>
    <row r="1068" s="5" customFormat="1" ht="11.25"/>
    <row r="1069" s="5" customFormat="1" ht="11.25"/>
    <row r="1070" s="5" customFormat="1" ht="11.25"/>
    <row r="1071" s="5" customFormat="1" ht="11.25"/>
    <row r="1072" s="5" customFormat="1" ht="11.25"/>
    <row r="1073" s="5" customFormat="1" ht="11.25"/>
    <row r="1074" s="5" customFormat="1" ht="11.25"/>
    <row r="1075" s="5" customFormat="1" ht="11.25"/>
    <row r="1076" s="5" customFormat="1" ht="11.25"/>
    <row r="1077" s="5" customFormat="1" ht="11.25"/>
    <row r="1078" s="5" customFormat="1" ht="11.25"/>
    <row r="1079" s="5" customFormat="1" ht="11.25"/>
    <row r="1080" s="5" customFormat="1" ht="11.25"/>
    <row r="1081" s="5" customFormat="1" ht="11.25"/>
    <row r="1082" s="5" customFormat="1" ht="11.25"/>
    <row r="1083" s="5" customFormat="1" ht="11.25"/>
    <row r="1084" s="5" customFormat="1" ht="11.25"/>
    <row r="1085" s="5" customFormat="1" ht="11.25"/>
    <row r="1086" s="5" customFormat="1" ht="11.25"/>
    <row r="1087" s="5" customFormat="1" ht="11.25"/>
    <row r="1088" s="5" customFormat="1" ht="11.25"/>
    <row r="1089" s="5" customFormat="1" ht="11.25"/>
    <row r="1090" s="5" customFormat="1" ht="11.25"/>
    <row r="1091" s="5" customFormat="1" ht="11.25"/>
    <row r="1092" s="5" customFormat="1" ht="11.25"/>
    <row r="1093" s="5" customFormat="1" ht="11.25"/>
    <row r="1094" s="5" customFormat="1" ht="11.25"/>
    <row r="1095" s="5" customFormat="1" ht="11.25"/>
    <row r="1096" s="5" customFormat="1" ht="11.25"/>
    <row r="1097" s="5" customFormat="1" ht="11.25"/>
    <row r="1098" s="5" customFormat="1" ht="11.25"/>
    <row r="1099" s="5" customFormat="1" ht="11.25"/>
    <row r="1100" s="5" customFormat="1" ht="11.25"/>
    <row r="1101" s="5" customFormat="1" ht="11.25"/>
    <row r="1102" s="5" customFormat="1" ht="11.25"/>
    <row r="1103" s="5" customFormat="1" ht="11.25"/>
    <row r="1104" s="5" customFormat="1" ht="11.25"/>
    <row r="1105" s="5" customFormat="1" ht="11.25"/>
    <row r="1106" s="5" customFormat="1" ht="11.25"/>
    <row r="1107" s="5" customFormat="1" ht="11.25"/>
    <row r="1108" s="5" customFormat="1" ht="11.25"/>
    <row r="1109" s="5" customFormat="1" ht="11.25"/>
    <row r="1110" s="5" customFormat="1" ht="11.25"/>
    <row r="1111" s="5" customFormat="1" ht="11.25"/>
    <row r="1112" s="5" customFormat="1" ht="11.25"/>
    <row r="1113" s="5" customFormat="1" ht="11.25"/>
    <row r="1114" s="5" customFormat="1" ht="11.25"/>
    <row r="1115" s="5" customFormat="1" ht="11.25"/>
    <row r="1116" s="5" customFormat="1" ht="11.25"/>
    <row r="1117" s="5" customFormat="1" ht="11.25"/>
    <row r="1118" s="5" customFormat="1" ht="11.25"/>
    <row r="1119" s="5" customFormat="1" ht="11.25"/>
    <row r="1120" s="5" customFormat="1" ht="11.25"/>
  </sheetData>
  <sheetProtection/>
  <mergeCells count="30">
    <mergeCell ref="I15:I16"/>
    <mergeCell ref="A11:B11"/>
    <mergeCell ref="A12:B12"/>
    <mergeCell ref="E7:H7"/>
    <mergeCell ref="I7:J7"/>
    <mergeCell ref="I8:J8"/>
    <mergeCell ref="C6:D6"/>
    <mergeCell ref="A10:B10"/>
    <mergeCell ref="E6:H6"/>
    <mergeCell ref="A1:B8"/>
    <mergeCell ref="C1:H5"/>
    <mergeCell ref="E8:H8"/>
    <mergeCell ref="C7:D8"/>
    <mergeCell ref="C9:F9"/>
    <mergeCell ref="I6:J6"/>
    <mergeCell ref="I1:J1"/>
    <mergeCell ref="I2:J2"/>
    <mergeCell ref="I3:J3"/>
    <mergeCell ref="I4:J4"/>
    <mergeCell ref="I5:J5"/>
    <mergeCell ref="A32:B32"/>
    <mergeCell ref="A15:A16"/>
    <mergeCell ref="B15:B16"/>
    <mergeCell ref="C15:C16"/>
    <mergeCell ref="A17:I17"/>
    <mergeCell ref="A20:B20"/>
    <mergeCell ref="D15:F15"/>
    <mergeCell ref="G15:G16"/>
    <mergeCell ref="H15:H16"/>
    <mergeCell ref="A19:B19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120" zoomScaleNormal="120" zoomScalePageLayoutView="0" workbookViewId="0" topLeftCell="A1">
      <selection activeCell="B20" sqref="B20:C20"/>
    </sheetView>
  </sheetViews>
  <sheetFormatPr defaultColWidth="11.421875" defaultRowHeight="12.75"/>
  <cols>
    <col min="1" max="1" width="7.57421875" style="4" customWidth="1"/>
    <col min="2" max="2" width="16.8515625" style="4" customWidth="1"/>
    <col min="3" max="3" width="27.28125" style="4" customWidth="1"/>
    <col min="4" max="4" width="16.140625" style="4" customWidth="1"/>
    <col min="5" max="5" width="7.421875" style="4" hidden="1" customWidth="1"/>
    <col min="6" max="6" width="9.57421875" style="4" customWidth="1"/>
    <col min="7" max="7" width="9.8515625" style="4" customWidth="1"/>
    <col min="8" max="8" width="5.7109375" style="4" customWidth="1"/>
    <col min="9" max="9" width="13.28125" style="4" customWidth="1"/>
    <col min="10" max="10" width="7.28125" style="4" customWidth="1"/>
    <col min="11" max="11" width="10.421875" style="4" customWidth="1"/>
    <col min="12" max="12" width="9.421875" style="4" customWidth="1"/>
    <col min="13" max="13" width="8.57421875" style="4" customWidth="1"/>
    <col min="14" max="14" width="8.421875" style="4" customWidth="1"/>
    <col min="15" max="16384" width="11.421875" style="4" customWidth="1"/>
  </cols>
  <sheetData>
    <row r="1" spans="1:10" ht="12.7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</row>
    <row r="2" spans="1:10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</row>
    <row r="3" spans="1:10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</row>
    <row r="4" spans="1:10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s="14" customFormat="1" ht="18">
      <c r="A5" s="268"/>
      <c r="B5" s="269"/>
      <c r="C5" s="273"/>
      <c r="D5" s="273"/>
      <c r="E5" s="273"/>
      <c r="F5" s="273"/>
      <c r="G5" s="273"/>
      <c r="H5" s="273"/>
      <c r="I5" s="332" t="s">
        <v>149</v>
      </c>
      <c r="J5" s="333"/>
    </row>
    <row r="6" spans="1:10" ht="14.25" customHeight="1">
      <c r="A6" s="268"/>
      <c r="B6" s="269"/>
      <c r="C6" s="280" t="s">
        <v>166</v>
      </c>
      <c r="D6" s="280"/>
      <c r="E6" s="280" t="s">
        <v>167</v>
      </c>
      <c r="F6" s="280"/>
      <c r="G6" s="280"/>
      <c r="H6" s="280"/>
      <c r="I6" s="280" t="s">
        <v>168</v>
      </c>
      <c r="J6" s="281"/>
    </row>
    <row r="7" spans="1:10" s="6" customFormat="1" ht="14.25">
      <c r="A7" s="268"/>
      <c r="B7" s="269"/>
      <c r="C7" s="280" t="s">
        <v>169</v>
      </c>
      <c r="D7" s="280"/>
      <c r="E7" s="280" t="s">
        <v>170</v>
      </c>
      <c r="F7" s="280"/>
      <c r="G7" s="280"/>
      <c r="H7" s="280"/>
      <c r="I7" s="280" t="s">
        <v>172</v>
      </c>
      <c r="J7" s="281"/>
    </row>
    <row r="8" spans="1:10" s="6" customFormat="1" ht="14.25">
      <c r="A8" s="270"/>
      <c r="B8" s="271"/>
      <c r="C8" s="317"/>
      <c r="D8" s="317"/>
      <c r="E8" s="317" t="s">
        <v>171</v>
      </c>
      <c r="F8" s="317"/>
      <c r="G8" s="317"/>
      <c r="H8" s="317"/>
      <c r="I8" s="317" t="s">
        <v>173</v>
      </c>
      <c r="J8" s="318"/>
    </row>
    <row r="9" spans="1:10" s="6" customFormat="1" ht="15" customHeight="1">
      <c r="A9" s="356" t="s">
        <v>154</v>
      </c>
      <c r="B9" s="356"/>
      <c r="C9" s="356" t="s">
        <v>255</v>
      </c>
      <c r="D9" s="356"/>
      <c r="E9" s="10"/>
      <c r="F9" s="10"/>
      <c r="G9" s="142" t="s">
        <v>268</v>
      </c>
      <c r="H9" s="364"/>
      <c r="I9" s="364"/>
      <c r="J9" s="7"/>
    </row>
    <row r="10" spans="1:10" s="6" customFormat="1" ht="16.5">
      <c r="A10" s="359" t="s">
        <v>8</v>
      </c>
      <c r="B10" s="359"/>
      <c r="C10" s="74">
        <f>'POA-01'!D10</f>
        <v>0</v>
      </c>
      <c r="D10" s="258">
        <v>1710643870</v>
      </c>
      <c r="E10" s="10"/>
      <c r="F10" s="10"/>
      <c r="G10" s="10"/>
      <c r="H10" s="10"/>
      <c r="I10" s="10"/>
      <c r="J10" s="7"/>
    </row>
    <row r="11" spans="1:10" s="6" customFormat="1" ht="16.5">
      <c r="A11" s="359" t="s">
        <v>10</v>
      </c>
      <c r="B11" s="359"/>
      <c r="C11" s="75">
        <f>'POA-01'!D11</f>
        <v>0</v>
      </c>
      <c r="D11" s="86"/>
      <c r="E11" s="10"/>
      <c r="F11" s="10"/>
      <c r="G11" s="10"/>
      <c r="H11" s="10"/>
      <c r="I11" s="10"/>
      <c r="J11" s="7"/>
    </row>
    <row r="12" spans="1:10" s="6" customFormat="1" ht="15" customHeight="1">
      <c r="A12" s="359" t="s">
        <v>151</v>
      </c>
      <c r="B12" s="359"/>
      <c r="C12" s="75">
        <f>'POA-01'!D12</f>
        <v>0</v>
      </c>
      <c r="D12" s="258">
        <v>1710643870</v>
      </c>
      <c r="E12" s="10"/>
      <c r="F12" s="10"/>
      <c r="G12" s="10"/>
      <c r="H12" s="10"/>
      <c r="I12" s="10"/>
      <c r="J12" s="7"/>
    </row>
    <row r="13" spans="1:4" s="5" customFormat="1" ht="12.75" customHeight="1">
      <c r="A13" s="112"/>
      <c r="B13" s="112"/>
      <c r="C13" s="112"/>
      <c r="D13" s="112"/>
    </row>
    <row r="14" spans="1:4" s="8" customFormat="1" ht="14.25" thickBot="1">
      <c r="A14" s="87" t="s">
        <v>48</v>
      </c>
      <c r="B14" s="87"/>
      <c r="C14" s="87"/>
      <c r="D14" s="88" t="s">
        <v>49</v>
      </c>
    </row>
    <row r="15" spans="1:4" s="5" customFormat="1" ht="12.75" customHeight="1" thickBot="1">
      <c r="A15" s="138" t="s">
        <v>50</v>
      </c>
      <c r="B15" s="360" t="s">
        <v>35</v>
      </c>
      <c r="C15" s="361"/>
      <c r="D15" s="139" t="s">
        <v>27</v>
      </c>
    </row>
    <row r="16" spans="1:4" s="5" customFormat="1" ht="13.5" customHeight="1">
      <c r="A16" s="140">
        <v>2</v>
      </c>
      <c r="B16" s="362" t="s">
        <v>132</v>
      </c>
      <c r="C16" s="363"/>
      <c r="D16" s="141">
        <f>SUM(D17:D30)</f>
        <v>0</v>
      </c>
    </row>
    <row r="17" spans="1:4" s="5" customFormat="1" ht="13.5">
      <c r="A17" s="102" t="s">
        <v>119</v>
      </c>
      <c r="B17" s="357" t="s">
        <v>205</v>
      </c>
      <c r="C17" s="358"/>
      <c r="D17" s="223"/>
    </row>
    <row r="18" spans="1:4" s="5" customFormat="1" ht="13.5">
      <c r="A18" s="102" t="s">
        <v>120</v>
      </c>
      <c r="B18" s="357" t="s">
        <v>206</v>
      </c>
      <c r="C18" s="358"/>
      <c r="D18" s="223"/>
    </row>
    <row r="19" spans="1:4" s="5" customFormat="1" ht="13.5">
      <c r="A19" s="102" t="s">
        <v>121</v>
      </c>
      <c r="B19" s="357" t="s">
        <v>207</v>
      </c>
      <c r="C19" s="358"/>
      <c r="D19" s="223"/>
    </row>
    <row r="20" spans="1:4" s="5" customFormat="1" ht="13.5">
      <c r="A20" s="102" t="s">
        <v>122</v>
      </c>
      <c r="B20" s="357" t="s">
        <v>208</v>
      </c>
      <c r="C20" s="358"/>
      <c r="D20" s="223"/>
    </row>
    <row r="21" spans="1:4" s="5" customFormat="1" ht="13.5">
      <c r="A21" s="102" t="s">
        <v>123</v>
      </c>
      <c r="B21" s="357" t="s">
        <v>209</v>
      </c>
      <c r="C21" s="358"/>
      <c r="D21" s="223"/>
    </row>
    <row r="22" spans="1:4" s="5" customFormat="1" ht="13.5">
      <c r="A22" s="102" t="s">
        <v>124</v>
      </c>
      <c r="B22" s="357" t="s">
        <v>210</v>
      </c>
      <c r="C22" s="358"/>
      <c r="D22" s="223"/>
    </row>
    <row r="23" spans="1:4" s="5" customFormat="1" ht="13.5">
      <c r="A23" s="102" t="s">
        <v>125</v>
      </c>
      <c r="B23" s="357" t="s">
        <v>211</v>
      </c>
      <c r="C23" s="358"/>
      <c r="D23" s="223"/>
    </row>
    <row r="24" spans="1:4" s="5" customFormat="1" ht="13.5">
      <c r="A24" s="102" t="s">
        <v>126</v>
      </c>
      <c r="B24" s="357" t="s">
        <v>212</v>
      </c>
      <c r="C24" s="358"/>
      <c r="D24" s="223"/>
    </row>
    <row r="25" spans="1:4" s="5" customFormat="1" ht="13.5">
      <c r="A25" s="102" t="s">
        <v>127</v>
      </c>
      <c r="B25" s="357" t="s">
        <v>213</v>
      </c>
      <c r="C25" s="358"/>
      <c r="D25" s="223"/>
    </row>
    <row r="26" spans="1:4" s="5" customFormat="1" ht="13.5">
      <c r="A26" s="102" t="s">
        <v>128</v>
      </c>
      <c r="B26" s="357" t="s">
        <v>214</v>
      </c>
      <c r="C26" s="358"/>
      <c r="D26" s="223"/>
    </row>
    <row r="27" spans="1:4" s="5" customFormat="1" ht="13.5">
      <c r="A27" s="102" t="s">
        <v>129</v>
      </c>
      <c r="B27" s="357" t="s">
        <v>215</v>
      </c>
      <c r="C27" s="358"/>
      <c r="D27" s="223"/>
    </row>
    <row r="28" spans="1:4" s="5" customFormat="1" ht="13.5">
      <c r="A28" s="102" t="s">
        <v>130</v>
      </c>
      <c r="B28" s="357" t="s">
        <v>216</v>
      </c>
      <c r="C28" s="358"/>
      <c r="D28" s="223"/>
    </row>
    <row r="29" spans="1:4" s="5" customFormat="1" ht="13.5">
      <c r="A29" s="102" t="s">
        <v>131</v>
      </c>
      <c r="B29" s="357" t="s">
        <v>217</v>
      </c>
      <c r="C29" s="358"/>
      <c r="D29" s="223"/>
    </row>
    <row r="30" spans="1:4" s="5" customFormat="1" ht="13.5">
      <c r="A30" s="102" t="s">
        <v>133</v>
      </c>
      <c r="B30" s="357" t="s">
        <v>218</v>
      </c>
      <c r="C30" s="358"/>
      <c r="D30" s="223"/>
    </row>
    <row r="31" spans="1:4" s="5" customFormat="1" ht="13.5">
      <c r="A31" s="102"/>
      <c r="B31" s="242" t="s">
        <v>219</v>
      </c>
      <c r="C31" s="243"/>
      <c r="D31" s="223"/>
    </row>
    <row r="32" spans="1:4" s="5" customFormat="1" ht="13.5">
      <c r="A32" s="102"/>
      <c r="B32" s="357" t="s">
        <v>220</v>
      </c>
      <c r="C32" s="358"/>
      <c r="D32" s="223"/>
    </row>
    <row r="33" spans="1:4" s="5" customFormat="1" ht="13.5">
      <c r="A33" s="102"/>
      <c r="B33" s="357" t="s">
        <v>221</v>
      </c>
      <c r="C33" s="358"/>
      <c r="D33" s="223"/>
    </row>
    <row r="34" spans="1:4" s="5" customFormat="1" ht="13.5">
      <c r="A34" s="102"/>
      <c r="B34" s="357" t="s">
        <v>222</v>
      </c>
      <c r="C34" s="358"/>
      <c r="D34" s="223"/>
    </row>
    <row r="35" spans="1:4" s="5" customFormat="1" ht="13.5">
      <c r="A35" s="102"/>
      <c r="B35" s="242" t="s">
        <v>223</v>
      </c>
      <c r="C35" s="243"/>
      <c r="D35" s="223"/>
    </row>
    <row r="36" s="5" customFormat="1" ht="11.25">
      <c r="A36" s="17"/>
    </row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2" customHeight="1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5" customHeight="1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</sheetData>
  <sheetProtection/>
  <mergeCells count="41">
    <mergeCell ref="A11:B11"/>
    <mergeCell ref="B26:C26"/>
    <mergeCell ref="B27:C27"/>
    <mergeCell ref="B24:C24"/>
    <mergeCell ref="H9:I9"/>
    <mergeCell ref="B30:C30"/>
    <mergeCell ref="A10:B10"/>
    <mergeCell ref="A9:B9"/>
    <mergeCell ref="B32:C32"/>
    <mergeCell ref="B33:C33"/>
    <mergeCell ref="B28:C28"/>
    <mergeCell ref="B18:C18"/>
    <mergeCell ref="B15:C15"/>
    <mergeCell ref="B16:C16"/>
    <mergeCell ref="B17:C17"/>
    <mergeCell ref="B25:C25"/>
    <mergeCell ref="B22:C22"/>
    <mergeCell ref="B23:C23"/>
    <mergeCell ref="B34:C34"/>
    <mergeCell ref="I7:J7"/>
    <mergeCell ref="A12:B12"/>
    <mergeCell ref="B29:C29"/>
    <mergeCell ref="B19:C19"/>
    <mergeCell ref="B20:C20"/>
    <mergeCell ref="B21:C21"/>
    <mergeCell ref="A1:B8"/>
    <mergeCell ref="C1:H5"/>
    <mergeCell ref="C8:D8"/>
    <mergeCell ref="C6:D6"/>
    <mergeCell ref="E6:H6"/>
    <mergeCell ref="I6:J6"/>
    <mergeCell ref="C7:D7"/>
    <mergeCell ref="E7:H7"/>
    <mergeCell ref="C9:D9"/>
    <mergeCell ref="I1:J1"/>
    <mergeCell ref="I2:J2"/>
    <mergeCell ref="I3:J3"/>
    <mergeCell ref="I4:J4"/>
    <mergeCell ref="I5:J5"/>
    <mergeCell ref="E8:H8"/>
    <mergeCell ref="I8:J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zoomScale="115" zoomScaleNormal="115" zoomScalePageLayoutView="0" workbookViewId="0" topLeftCell="A1">
      <selection activeCell="C1" sqref="C1:M5"/>
    </sheetView>
  </sheetViews>
  <sheetFormatPr defaultColWidth="11.421875" defaultRowHeight="12.75"/>
  <cols>
    <col min="1" max="1" width="7.00390625" style="19" customWidth="1"/>
    <col min="2" max="2" width="18.7109375" style="19" customWidth="1"/>
    <col min="3" max="3" width="11.28125" style="19" customWidth="1"/>
    <col min="4" max="4" width="9.8515625" style="19" customWidth="1"/>
    <col min="5" max="5" width="9.7109375" style="19" customWidth="1"/>
    <col min="6" max="6" width="9.8515625" style="19" customWidth="1"/>
    <col min="7" max="7" width="9.28125" style="19" customWidth="1"/>
    <col min="8" max="8" width="9.7109375" style="19" customWidth="1"/>
    <col min="9" max="10" width="9.8515625" style="19" customWidth="1"/>
    <col min="11" max="11" width="9.57421875" style="19" customWidth="1"/>
    <col min="12" max="12" width="9.28125" style="19" customWidth="1"/>
    <col min="13" max="13" width="9.421875" style="19" customWidth="1"/>
    <col min="14" max="14" width="9.57421875" style="19" customWidth="1"/>
    <col min="15" max="15" width="11.00390625" style="19" customWidth="1"/>
    <col min="16" max="16" width="10.8515625" style="19" customWidth="1"/>
    <col min="17" max="17" width="10.140625" style="19" customWidth="1"/>
    <col min="18" max="16384" width="11.421875" style="19" customWidth="1"/>
  </cols>
  <sheetData>
    <row r="1" spans="1:16" ht="11.2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6" t="s">
        <v>163</v>
      </c>
      <c r="O1" s="276"/>
      <c r="P1" s="277"/>
    </row>
    <row r="2" spans="1:16" ht="12.75" customHeight="1">
      <c r="A2" s="268"/>
      <c r="B2" s="269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 t="s">
        <v>164</v>
      </c>
      <c r="O2" s="274"/>
      <c r="P2" s="275"/>
    </row>
    <row r="3" spans="1:16" ht="12.75" customHeight="1">
      <c r="A3" s="268"/>
      <c r="B3" s="269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 t="s">
        <v>165</v>
      </c>
      <c r="O3" s="274"/>
      <c r="P3" s="275"/>
    </row>
    <row r="4" spans="1:16" ht="11.25" customHeight="1">
      <c r="A4" s="268"/>
      <c r="B4" s="269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 t="s">
        <v>174</v>
      </c>
      <c r="O4" s="274"/>
      <c r="P4" s="275"/>
    </row>
    <row r="5" spans="1:16" ht="10.5" customHeight="1">
      <c r="A5" s="268"/>
      <c r="B5" s="269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8" t="s">
        <v>149</v>
      </c>
      <c r="O5" s="278"/>
      <c r="P5" s="279"/>
    </row>
    <row r="6" spans="1:16" ht="15" customHeight="1">
      <c r="A6" s="268"/>
      <c r="B6" s="269"/>
      <c r="C6" s="280" t="s">
        <v>166</v>
      </c>
      <c r="D6" s="280"/>
      <c r="E6" s="280"/>
      <c r="F6" s="280"/>
      <c r="G6" s="280"/>
      <c r="H6" s="280" t="s">
        <v>167</v>
      </c>
      <c r="I6" s="280"/>
      <c r="J6" s="280"/>
      <c r="K6" s="280"/>
      <c r="L6" s="280"/>
      <c r="M6" s="280" t="s">
        <v>168</v>
      </c>
      <c r="N6" s="280"/>
      <c r="O6" s="280"/>
      <c r="P6" s="281"/>
    </row>
    <row r="7" spans="1:16" ht="11.25" customHeight="1">
      <c r="A7" s="268"/>
      <c r="B7" s="269"/>
      <c r="C7" s="365" t="s">
        <v>169</v>
      </c>
      <c r="D7" s="365"/>
      <c r="E7" s="365"/>
      <c r="F7" s="365"/>
      <c r="G7" s="365"/>
      <c r="H7" s="280" t="s">
        <v>170</v>
      </c>
      <c r="I7" s="280"/>
      <c r="J7" s="280"/>
      <c r="K7" s="280"/>
      <c r="L7" s="280"/>
      <c r="M7" s="280" t="s">
        <v>172</v>
      </c>
      <c r="N7" s="280"/>
      <c r="O7" s="280"/>
      <c r="P7" s="281"/>
    </row>
    <row r="8" spans="1:16" ht="13.5" customHeight="1">
      <c r="A8" s="270"/>
      <c r="B8" s="271"/>
      <c r="C8" s="366"/>
      <c r="D8" s="366"/>
      <c r="E8" s="366"/>
      <c r="F8" s="366"/>
      <c r="G8" s="366"/>
      <c r="H8" s="317" t="s">
        <v>171</v>
      </c>
      <c r="I8" s="317"/>
      <c r="J8" s="317"/>
      <c r="K8" s="317"/>
      <c r="L8" s="317"/>
      <c r="M8" s="317" t="s">
        <v>173</v>
      </c>
      <c r="N8" s="317"/>
      <c r="O8" s="317"/>
      <c r="P8" s="318"/>
    </row>
    <row r="9" spans="1:24" ht="12.75" customHeight="1" thickBot="1">
      <c r="A9" s="373" t="s">
        <v>288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46"/>
      <c r="R9" s="46"/>
      <c r="S9" s="46"/>
      <c r="T9" s="46"/>
      <c r="U9" s="46"/>
      <c r="V9" s="46"/>
      <c r="W9" s="46"/>
      <c r="X9" s="46"/>
    </row>
    <row r="10" spans="1:24" ht="3" customHeight="1" hidden="1" thickBot="1">
      <c r="A10" s="143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6"/>
      <c r="Q10" s="42"/>
      <c r="R10" s="46"/>
      <c r="S10" s="40"/>
      <c r="T10" s="46"/>
      <c r="U10" s="46"/>
      <c r="V10" s="42"/>
      <c r="W10" s="46"/>
      <c r="X10" s="40"/>
    </row>
    <row r="11" spans="1:16" ht="13.5" thickBot="1">
      <c r="A11" s="367"/>
      <c r="B11" s="374" t="s">
        <v>28</v>
      </c>
      <c r="C11" s="371" t="s">
        <v>135</v>
      </c>
      <c r="D11" s="376" t="s">
        <v>53</v>
      </c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8"/>
      <c r="P11" s="369" t="s">
        <v>31</v>
      </c>
    </row>
    <row r="12" spans="1:24" ht="13.5" thickBot="1">
      <c r="A12" s="368"/>
      <c r="B12" s="375"/>
      <c r="C12" s="372"/>
      <c r="D12" s="147" t="s">
        <v>55</v>
      </c>
      <c r="E12" s="148" t="s">
        <v>56</v>
      </c>
      <c r="F12" s="148" t="s">
        <v>57</v>
      </c>
      <c r="G12" s="148" t="s">
        <v>58</v>
      </c>
      <c r="H12" s="148" t="s">
        <v>59</v>
      </c>
      <c r="I12" s="148" t="s">
        <v>60</v>
      </c>
      <c r="J12" s="148" t="s">
        <v>61</v>
      </c>
      <c r="K12" s="148" t="s">
        <v>62</v>
      </c>
      <c r="L12" s="148" t="s">
        <v>63</v>
      </c>
      <c r="M12" s="148" t="s">
        <v>64</v>
      </c>
      <c r="N12" s="148" t="s">
        <v>65</v>
      </c>
      <c r="O12" s="149" t="s">
        <v>66</v>
      </c>
      <c r="P12" s="370"/>
      <c r="Q12" s="44"/>
      <c r="R12" s="44"/>
      <c r="S12" s="44"/>
      <c r="T12" s="43"/>
      <c r="U12" s="43"/>
      <c r="V12" s="45"/>
      <c r="W12" s="43"/>
      <c r="X12" s="43"/>
    </row>
    <row r="13" spans="1:16" ht="12.75">
      <c r="A13" s="150">
        <v>1000</v>
      </c>
      <c r="B13" s="166" t="s">
        <v>67</v>
      </c>
      <c r="C13" s="151">
        <f>SUM(C14:C15)</f>
        <v>234727112</v>
      </c>
      <c r="D13" s="152">
        <v>29340889</v>
      </c>
      <c r="E13" s="152">
        <v>29340889</v>
      </c>
      <c r="F13" s="152">
        <f aca="true" t="shared" si="0" ref="F13:O13">+SUM(F14+F15)</f>
        <v>29340889</v>
      </c>
      <c r="G13" s="152">
        <f t="shared" si="0"/>
        <v>29340889</v>
      </c>
      <c r="H13" s="152">
        <f t="shared" si="0"/>
        <v>29340889</v>
      </c>
      <c r="I13" s="152">
        <f t="shared" si="0"/>
        <v>29340889</v>
      </c>
      <c r="J13" s="152">
        <f t="shared" si="0"/>
        <v>29340889</v>
      </c>
      <c r="K13" s="152">
        <f t="shared" si="0"/>
        <v>29340889</v>
      </c>
      <c r="L13" s="152">
        <f t="shared" si="0"/>
        <v>0</v>
      </c>
      <c r="M13" s="152">
        <f t="shared" si="0"/>
        <v>0</v>
      </c>
      <c r="N13" s="152">
        <f t="shared" si="0"/>
        <v>0</v>
      </c>
      <c r="O13" s="152">
        <f t="shared" si="0"/>
        <v>0</v>
      </c>
      <c r="P13" s="153">
        <f>SUM(D13:O13)</f>
        <v>234727112</v>
      </c>
    </row>
    <row r="14" spans="1:24" ht="12.75">
      <c r="A14" s="154">
        <v>1001</v>
      </c>
      <c r="B14" s="167" t="s">
        <v>68</v>
      </c>
      <c r="C14" s="155">
        <f>'POA-02'!J32</f>
        <v>0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3"/>
      <c r="Q14" s="44"/>
      <c r="R14" s="44"/>
      <c r="S14" s="44"/>
      <c r="T14" s="43"/>
      <c r="U14" s="43"/>
      <c r="V14" s="45"/>
      <c r="W14" s="43"/>
      <c r="X14" s="43"/>
    </row>
    <row r="15" spans="1:16" ht="12.75">
      <c r="A15" s="154">
        <v>1002</v>
      </c>
      <c r="B15" s="167" t="s">
        <v>69</v>
      </c>
      <c r="C15" s="156">
        <v>234727112</v>
      </c>
      <c r="D15" s="152">
        <v>29340889</v>
      </c>
      <c r="E15" s="152">
        <v>29340889</v>
      </c>
      <c r="F15" s="152">
        <v>29340889</v>
      </c>
      <c r="G15" s="152">
        <v>29340889</v>
      </c>
      <c r="H15" s="152">
        <v>29340889</v>
      </c>
      <c r="I15" s="152">
        <v>29340889</v>
      </c>
      <c r="J15" s="152">
        <v>29340889</v>
      </c>
      <c r="K15" s="152">
        <v>29340889</v>
      </c>
      <c r="L15" s="152"/>
      <c r="M15" s="152"/>
      <c r="N15" s="152"/>
      <c r="O15" s="152"/>
      <c r="P15" s="153">
        <f>SUM(D15:O15)</f>
        <v>234727112</v>
      </c>
    </row>
    <row r="16" spans="1:24" ht="12.75">
      <c r="A16" s="157">
        <v>2000</v>
      </c>
      <c r="B16" s="167" t="s">
        <v>70</v>
      </c>
      <c r="C16" s="257">
        <f>+C17+C18+C22+C23+C27+C30+C34+C35+C36+C37+C38+C39+C40+C41+C42+C45+C46</f>
        <v>0</v>
      </c>
      <c r="D16" s="153">
        <f aca="true" t="shared" si="1" ref="D16:P16">+D17+D18+D22+D23+D27+D30+D34+D35+D36+D37+D38+D39+D40+D41+D42+D45+D46</f>
        <v>0</v>
      </c>
      <c r="E16" s="153">
        <f t="shared" si="1"/>
        <v>0</v>
      </c>
      <c r="F16" s="153">
        <f>+F17+F18+F22+F23+F27+F30+F34+F35+F36+F37+F38+F39+F40+F41+F42+F45+F46</f>
        <v>0</v>
      </c>
      <c r="G16" s="153"/>
      <c r="H16" s="153">
        <f>+SUM(H17+H18)</f>
        <v>0</v>
      </c>
      <c r="I16" s="153">
        <f t="shared" si="1"/>
        <v>0</v>
      </c>
      <c r="J16" s="153">
        <f t="shared" si="1"/>
        <v>0</v>
      </c>
      <c r="K16" s="153">
        <f t="shared" si="1"/>
        <v>0</v>
      </c>
      <c r="L16" s="153">
        <f t="shared" si="1"/>
        <v>0</v>
      </c>
      <c r="M16" s="153">
        <f t="shared" si="1"/>
        <v>0</v>
      </c>
      <c r="N16" s="153">
        <f t="shared" si="1"/>
        <v>0</v>
      </c>
      <c r="O16" s="153">
        <f t="shared" si="1"/>
        <v>0</v>
      </c>
      <c r="P16" s="153">
        <f t="shared" si="1"/>
        <v>0</v>
      </c>
      <c r="Q16" s="44"/>
      <c r="R16" s="44"/>
      <c r="S16" s="44"/>
      <c r="T16" s="43"/>
      <c r="U16" s="43"/>
      <c r="V16" s="45"/>
      <c r="W16" s="43"/>
      <c r="X16" s="43"/>
    </row>
    <row r="17" spans="1:16" ht="12.75">
      <c r="A17" s="154">
        <v>2001</v>
      </c>
      <c r="B17" s="167" t="s">
        <v>71</v>
      </c>
      <c r="C17" s="156">
        <f>'POA-04'!H24</f>
        <v>0</v>
      </c>
      <c r="D17" s="156">
        <v>0</v>
      </c>
      <c r="E17" s="156"/>
      <c r="F17" s="156"/>
      <c r="G17" s="156"/>
      <c r="H17" s="156"/>
      <c r="I17" s="156"/>
      <c r="J17" s="156"/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3">
        <f aca="true" t="shared" si="2" ref="P17:P51">SUM(D17:O17)</f>
        <v>0</v>
      </c>
    </row>
    <row r="18" spans="1:24" ht="12.75">
      <c r="A18" s="154">
        <v>2002</v>
      </c>
      <c r="B18" s="167" t="s">
        <v>140</v>
      </c>
      <c r="C18" s="256">
        <f>'POA-03'!I37</f>
        <v>0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3">
        <f t="shared" si="2"/>
        <v>0</v>
      </c>
      <c r="Q18" s="47"/>
      <c r="R18" s="47"/>
      <c r="S18" s="47"/>
      <c r="T18" s="47"/>
      <c r="U18" s="47"/>
      <c r="V18" s="47"/>
      <c r="W18" s="47"/>
      <c r="X18" s="47"/>
    </row>
    <row r="19" spans="1:16" ht="12.75">
      <c r="A19" s="154" t="s">
        <v>73</v>
      </c>
      <c r="B19" s="167" t="s">
        <v>74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3">
        <f t="shared" si="2"/>
        <v>0</v>
      </c>
    </row>
    <row r="20" spans="1:24" ht="12.75">
      <c r="A20" s="154" t="s">
        <v>75</v>
      </c>
      <c r="B20" s="167" t="s">
        <v>76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3">
        <f t="shared" si="2"/>
        <v>0</v>
      </c>
      <c r="Q20" s="44"/>
      <c r="R20" s="44"/>
      <c r="S20" s="44"/>
      <c r="T20" s="43"/>
      <c r="U20" s="43"/>
      <c r="V20" s="45"/>
      <c r="W20" s="43"/>
      <c r="X20" s="43"/>
    </row>
    <row r="21" spans="1:16" ht="12.75">
      <c r="A21" s="154" t="s">
        <v>77</v>
      </c>
      <c r="B21" s="167" t="s">
        <v>78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3">
        <f t="shared" si="2"/>
        <v>0</v>
      </c>
    </row>
    <row r="22" spans="1:16" ht="12" customHeight="1">
      <c r="A22" s="154">
        <v>2003</v>
      </c>
      <c r="B22" s="168" t="s">
        <v>79</v>
      </c>
      <c r="C22" s="155">
        <f>'POA-06'!D68</f>
        <v>0</v>
      </c>
      <c r="D22" s="156">
        <v>0</v>
      </c>
      <c r="E22" s="156"/>
      <c r="F22" s="156">
        <v>0</v>
      </c>
      <c r="G22" s="156">
        <v>0</v>
      </c>
      <c r="H22" s="156"/>
      <c r="I22" s="156">
        <v>0</v>
      </c>
      <c r="J22" s="156"/>
      <c r="K22" s="156">
        <v>0</v>
      </c>
      <c r="L22" s="156">
        <v>0</v>
      </c>
      <c r="M22" s="156">
        <v>0</v>
      </c>
      <c r="N22" s="156"/>
      <c r="O22" s="156">
        <v>0</v>
      </c>
      <c r="P22" s="153">
        <f t="shared" si="2"/>
        <v>0</v>
      </c>
    </row>
    <row r="23" spans="1:24" ht="12.75">
      <c r="A23" s="154">
        <v>2004</v>
      </c>
      <c r="B23" s="167" t="s">
        <v>80</v>
      </c>
      <c r="C23" s="155">
        <f>'POA-06'!D69</f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3">
        <f t="shared" si="2"/>
        <v>0</v>
      </c>
      <c r="Q23" s="44"/>
      <c r="R23" s="44"/>
      <c r="S23" s="44"/>
      <c r="T23" s="43"/>
      <c r="U23" s="43"/>
      <c r="V23" s="45"/>
      <c r="W23" s="43"/>
      <c r="X23" s="43"/>
    </row>
    <row r="24" spans="1:16" ht="12.75">
      <c r="A24" s="154" t="s">
        <v>81</v>
      </c>
      <c r="B24" s="167" t="s">
        <v>82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3">
        <f t="shared" si="2"/>
        <v>0</v>
      </c>
    </row>
    <row r="25" spans="1:16" ht="12.75">
      <c r="A25" s="154" t="s">
        <v>83</v>
      </c>
      <c r="B25" s="167" t="s">
        <v>84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3">
        <f t="shared" si="2"/>
        <v>0</v>
      </c>
    </row>
    <row r="26" spans="1:16" ht="12.75">
      <c r="A26" s="154" t="s">
        <v>85</v>
      </c>
      <c r="B26" s="167" t="s">
        <v>86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3">
        <f t="shared" si="2"/>
        <v>0</v>
      </c>
    </row>
    <row r="27" spans="1:24" ht="12.75">
      <c r="A27" s="154">
        <v>2005</v>
      </c>
      <c r="B27" s="167" t="s">
        <v>87</v>
      </c>
      <c r="C27" s="155">
        <f>'POA-06'!D70</f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3">
        <f t="shared" si="2"/>
        <v>0</v>
      </c>
      <c r="Q27" s="44"/>
      <c r="R27" s="44"/>
      <c r="S27" s="44"/>
      <c r="T27" s="43"/>
      <c r="U27" s="43"/>
      <c r="V27" s="45"/>
      <c r="W27" s="43"/>
      <c r="X27" s="43"/>
    </row>
    <row r="28" spans="1:16" ht="12.75">
      <c r="A28" s="154" t="s">
        <v>88</v>
      </c>
      <c r="B28" s="167" t="s">
        <v>89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3">
        <f t="shared" si="2"/>
        <v>0</v>
      </c>
    </row>
    <row r="29" spans="1:16" ht="12.75">
      <c r="A29" s="154" t="s">
        <v>90</v>
      </c>
      <c r="B29" s="167" t="s">
        <v>91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3">
        <f t="shared" si="2"/>
        <v>0</v>
      </c>
    </row>
    <row r="30" spans="1:16" ht="12.75">
      <c r="A30" s="154">
        <v>2006</v>
      </c>
      <c r="B30" s="167" t="s">
        <v>92</v>
      </c>
      <c r="C30" s="158">
        <f>+C31+C32</f>
        <v>0</v>
      </c>
      <c r="D30" s="156">
        <f>+D31+D32</f>
        <v>0</v>
      </c>
      <c r="E30" s="156">
        <f aca="true" t="shared" si="3" ref="E30:O30">+E31+E32</f>
        <v>0</v>
      </c>
      <c r="F30" s="156">
        <f t="shared" si="3"/>
        <v>0</v>
      </c>
      <c r="G30" s="156">
        <f t="shared" si="3"/>
        <v>0</v>
      </c>
      <c r="H30" s="156">
        <f t="shared" si="3"/>
        <v>0</v>
      </c>
      <c r="I30" s="156">
        <f t="shared" si="3"/>
        <v>0</v>
      </c>
      <c r="J30" s="156">
        <f t="shared" si="3"/>
        <v>0</v>
      </c>
      <c r="K30" s="156">
        <f t="shared" si="3"/>
        <v>0</v>
      </c>
      <c r="L30" s="156">
        <f t="shared" si="3"/>
        <v>0</v>
      </c>
      <c r="M30" s="156">
        <f t="shared" si="3"/>
        <v>0</v>
      </c>
      <c r="N30" s="156">
        <f t="shared" si="3"/>
        <v>0</v>
      </c>
      <c r="O30" s="156">
        <f t="shared" si="3"/>
        <v>0</v>
      </c>
      <c r="P30" s="153">
        <f t="shared" si="2"/>
        <v>0</v>
      </c>
    </row>
    <row r="31" spans="1:16" ht="12.75">
      <c r="A31" s="154" t="s">
        <v>93</v>
      </c>
      <c r="B31" s="167" t="s">
        <v>94</v>
      </c>
      <c r="C31" s="159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3">
        <f t="shared" si="2"/>
        <v>0</v>
      </c>
    </row>
    <row r="32" spans="1:16" ht="12.75">
      <c r="A32" s="154" t="s">
        <v>95</v>
      </c>
      <c r="B32" s="169" t="s">
        <v>158</v>
      </c>
      <c r="C32" s="159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3">
        <f t="shared" si="2"/>
        <v>0</v>
      </c>
    </row>
    <row r="33" spans="1:16" ht="11.25" customHeight="1">
      <c r="A33" s="154" t="s">
        <v>96</v>
      </c>
      <c r="B33" s="167" t="s">
        <v>97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3">
        <f t="shared" si="2"/>
        <v>0</v>
      </c>
    </row>
    <row r="34" spans="1:16" ht="12.75">
      <c r="A34" s="154">
        <v>2007</v>
      </c>
      <c r="B34" s="169" t="s">
        <v>139</v>
      </c>
      <c r="C34" s="155">
        <v>0</v>
      </c>
      <c r="D34" s="156">
        <v>0</v>
      </c>
      <c r="E34" s="156">
        <v>0</v>
      </c>
      <c r="F34" s="156">
        <v>0</v>
      </c>
      <c r="G34" s="156"/>
      <c r="H34" s="156"/>
      <c r="I34" s="156">
        <v>0</v>
      </c>
      <c r="J34" s="156"/>
      <c r="K34" s="156">
        <v>0</v>
      </c>
      <c r="L34" s="156">
        <v>0</v>
      </c>
      <c r="M34" s="156">
        <v>0</v>
      </c>
      <c r="N34" s="156"/>
      <c r="O34" s="156"/>
      <c r="P34" s="153">
        <f t="shared" si="2"/>
        <v>0</v>
      </c>
    </row>
    <row r="35" spans="1:16" ht="12.75" customHeight="1">
      <c r="A35" s="154">
        <v>2008</v>
      </c>
      <c r="B35" s="169" t="s">
        <v>157</v>
      </c>
      <c r="C35" s="155"/>
      <c r="D35" s="156">
        <v>0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3">
        <f t="shared" si="2"/>
        <v>0</v>
      </c>
    </row>
    <row r="36" spans="1:16" ht="12.75">
      <c r="A36" s="154">
        <v>2009</v>
      </c>
      <c r="B36" s="167" t="s">
        <v>100</v>
      </c>
      <c r="C36" s="155">
        <f>'POA-06'!D74</f>
        <v>0</v>
      </c>
      <c r="D36" s="156">
        <v>0</v>
      </c>
      <c r="E36" s="156">
        <v>0</v>
      </c>
      <c r="F36" s="156"/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3">
        <f t="shared" si="2"/>
        <v>0</v>
      </c>
    </row>
    <row r="37" spans="1:16" ht="12.75">
      <c r="A37" s="154">
        <v>2010</v>
      </c>
      <c r="B37" s="169" t="s">
        <v>156</v>
      </c>
      <c r="C37" s="155">
        <f>'POA-06'!D75</f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3">
        <f t="shared" si="2"/>
        <v>0</v>
      </c>
    </row>
    <row r="38" spans="1:16" ht="12.75">
      <c r="A38" s="154">
        <v>2011</v>
      </c>
      <c r="B38" s="167" t="s">
        <v>102</v>
      </c>
      <c r="C38" s="155"/>
      <c r="D38" s="156"/>
      <c r="E38" s="156"/>
      <c r="F38" s="156"/>
      <c r="G38" s="156"/>
      <c r="H38" s="156"/>
      <c r="I38" s="160"/>
      <c r="J38" s="156"/>
      <c r="K38" s="156"/>
      <c r="L38" s="156"/>
      <c r="M38" s="156"/>
      <c r="N38" s="156"/>
      <c r="O38" s="156"/>
      <c r="P38" s="153">
        <f t="shared" si="2"/>
        <v>0</v>
      </c>
    </row>
    <row r="39" spans="1:16" ht="12.75" customHeight="1">
      <c r="A39" s="154">
        <v>2012</v>
      </c>
      <c r="B39" s="168" t="s">
        <v>103</v>
      </c>
      <c r="C39" s="155">
        <f>'POA-06'!D77</f>
        <v>0</v>
      </c>
      <c r="D39" s="156">
        <v>0</v>
      </c>
      <c r="E39" s="156"/>
      <c r="F39" s="156">
        <v>0</v>
      </c>
      <c r="G39" s="156">
        <v>0</v>
      </c>
      <c r="H39" s="156"/>
      <c r="I39" s="156">
        <v>0</v>
      </c>
      <c r="J39" s="156">
        <v>0</v>
      </c>
      <c r="K39" s="156"/>
      <c r="L39" s="156">
        <v>0</v>
      </c>
      <c r="M39" s="156">
        <v>0</v>
      </c>
      <c r="N39" s="156"/>
      <c r="O39" s="156">
        <v>0</v>
      </c>
      <c r="P39" s="153">
        <f t="shared" si="2"/>
        <v>0</v>
      </c>
    </row>
    <row r="40" spans="1:16" ht="12.75">
      <c r="A40" s="154">
        <v>2013</v>
      </c>
      <c r="B40" s="167" t="s">
        <v>104</v>
      </c>
      <c r="C40" s="155"/>
      <c r="D40" s="156">
        <v>0</v>
      </c>
      <c r="E40" s="156"/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3">
        <f t="shared" si="2"/>
        <v>0</v>
      </c>
    </row>
    <row r="41" spans="1:16" ht="12.75">
      <c r="A41" s="154">
        <v>2014</v>
      </c>
      <c r="B41" s="167" t="s">
        <v>105</v>
      </c>
      <c r="C41" s="155">
        <f>'POA-06'!D79</f>
        <v>0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3">
        <f t="shared" si="2"/>
        <v>0</v>
      </c>
    </row>
    <row r="42" spans="1:16" ht="12.75">
      <c r="A42" s="154">
        <v>2015</v>
      </c>
      <c r="B42" s="167" t="s">
        <v>106</v>
      </c>
      <c r="C42" s="155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>
        <v>0</v>
      </c>
      <c r="O42" s="156"/>
      <c r="P42" s="153">
        <f t="shared" si="2"/>
        <v>0</v>
      </c>
    </row>
    <row r="43" spans="1:16" ht="12.75">
      <c r="A43" s="154" t="s">
        <v>107</v>
      </c>
      <c r="B43" s="167" t="s">
        <v>108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3">
        <f t="shared" si="2"/>
        <v>0</v>
      </c>
    </row>
    <row r="44" spans="1:16" ht="12.75">
      <c r="A44" s="154" t="s">
        <v>109</v>
      </c>
      <c r="B44" s="167" t="s">
        <v>110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3">
        <f t="shared" si="2"/>
        <v>0</v>
      </c>
    </row>
    <row r="45" spans="1:16" ht="12.75">
      <c r="A45" s="154">
        <v>2016</v>
      </c>
      <c r="B45" s="167" t="s">
        <v>111</v>
      </c>
      <c r="C45" s="156">
        <f>'POA-06'!D81</f>
        <v>0</v>
      </c>
      <c r="D45" s="156">
        <v>0</v>
      </c>
      <c r="E45" s="156">
        <v>0</v>
      </c>
      <c r="F45" s="156">
        <v>0</v>
      </c>
      <c r="G45" s="156">
        <v>0</v>
      </c>
      <c r="H45" s="156"/>
      <c r="I45" s="156">
        <v>0</v>
      </c>
      <c r="J45" s="156"/>
      <c r="K45" s="156">
        <v>0</v>
      </c>
      <c r="L45" s="156">
        <v>0</v>
      </c>
      <c r="M45" s="156">
        <v>0</v>
      </c>
      <c r="N45" s="156">
        <v>0</v>
      </c>
      <c r="O45" s="156"/>
      <c r="P45" s="153">
        <f t="shared" si="2"/>
        <v>0</v>
      </c>
    </row>
    <row r="46" spans="1:16" ht="12.75">
      <c r="A46" s="154">
        <v>2017</v>
      </c>
      <c r="B46" s="167" t="s">
        <v>112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3">
        <f t="shared" si="2"/>
        <v>0</v>
      </c>
    </row>
    <row r="47" spans="1:16" ht="12.75">
      <c r="A47" s="157">
        <v>3000</v>
      </c>
      <c r="B47" s="167" t="s">
        <v>113</v>
      </c>
      <c r="C47" s="153">
        <v>0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>
        <f t="shared" si="2"/>
        <v>0</v>
      </c>
    </row>
    <row r="48" spans="1:16" ht="12.75">
      <c r="A48" s="157">
        <v>4000</v>
      </c>
      <c r="B48" s="167" t="s">
        <v>114</v>
      </c>
      <c r="C48" s="156">
        <f>'POA-05'!C32</f>
        <v>1475916758</v>
      </c>
      <c r="D48" s="153">
        <v>160000000</v>
      </c>
      <c r="E48" s="156">
        <v>45000000</v>
      </c>
      <c r="F48" s="156">
        <v>20000000</v>
      </c>
      <c r="G48" s="156">
        <v>254000000</v>
      </c>
      <c r="H48" s="156">
        <v>304000000</v>
      </c>
      <c r="I48" s="156">
        <v>250000000</v>
      </c>
      <c r="J48" s="156">
        <v>293000000</v>
      </c>
      <c r="K48" s="156">
        <v>149916758</v>
      </c>
      <c r="L48" s="156"/>
      <c r="M48" s="156"/>
      <c r="N48" s="156"/>
      <c r="O48" s="153"/>
      <c r="P48" s="153">
        <f>+SUM(D48:K48)</f>
        <v>1475916758</v>
      </c>
    </row>
    <row r="49" spans="1:16" ht="12.75">
      <c r="A49" s="157">
        <v>5000</v>
      </c>
      <c r="B49" s="167" t="s">
        <v>115</v>
      </c>
      <c r="C49" s="156"/>
      <c r="D49" s="153">
        <v>0</v>
      </c>
      <c r="E49" s="153">
        <v>0</v>
      </c>
      <c r="F49" s="153"/>
      <c r="G49" s="153">
        <v>0</v>
      </c>
      <c r="H49" s="153">
        <v>0</v>
      </c>
      <c r="I49" s="161"/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f t="shared" si="2"/>
        <v>0</v>
      </c>
    </row>
    <row r="50" spans="1:16" ht="12.75">
      <c r="A50" s="157">
        <v>6000</v>
      </c>
      <c r="B50" s="167" t="s">
        <v>116</v>
      </c>
      <c r="C50" s="158">
        <v>0</v>
      </c>
      <c r="D50" s="153"/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/>
      <c r="P50" s="153">
        <f t="shared" si="2"/>
        <v>0</v>
      </c>
    </row>
    <row r="51" spans="1:16" ht="12.75">
      <c r="A51" s="157">
        <v>7000</v>
      </c>
      <c r="B51" s="167" t="s">
        <v>117</v>
      </c>
      <c r="C51" s="158"/>
      <c r="D51" s="153">
        <v>0</v>
      </c>
      <c r="E51" s="153"/>
      <c r="F51" s="153"/>
      <c r="G51" s="153"/>
      <c r="H51" s="153">
        <v>0</v>
      </c>
      <c r="I51" s="153"/>
      <c r="J51" s="153">
        <v>0</v>
      </c>
      <c r="K51" s="153"/>
      <c r="L51" s="153">
        <v>0</v>
      </c>
      <c r="M51" s="153"/>
      <c r="N51" s="153"/>
      <c r="O51" s="153"/>
      <c r="P51" s="153">
        <f t="shared" si="2"/>
        <v>0</v>
      </c>
    </row>
    <row r="52" spans="1:16" ht="12.75">
      <c r="A52" s="162"/>
      <c r="B52" s="162" t="s">
        <v>31</v>
      </c>
      <c r="C52" s="255">
        <f>+SUM(C13+C48)</f>
        <v>1710643870</v>
      </c>
      <c r="D52" s="158">
        <f aca="true" t="shared" si="4" ref="D52:O52">+D13+D16+D47+D48+D49+D50+D51</f>
        <v>189340889</v>
      </c>
      <c r="E52" s="158">
        <f t="shared" si="4"/>
        <v>74340889</v>
      </c>
      <c r="F52" s="158">
        <f t="shared" si="4"/>
        <v>49340889</v>
      </c>
      <c r="G52" s="158">
        <f t="shared" si="4"/>
        <v>283340889</v>
      </c>
      <c r="H52" s="158">
        <f t="shared" si="4"/>
        <v>333340889</v>
      </c>
      <c r="I52" s="158">
        <f t="shared" si="4"/>
        <v>279340889</v>
      </c>
      <c r="J52" s="158">
        <f t="shared" si="4"/>
        <v>322340889</v>
      </c>
      <c r="K52" s="158">
        <f t="shared" si="4"/>
        <v>179257647</v>
      </c>
      <c r="L52" s="158">
        <f t="shared" si="4"/>
        <v>0</v>
      </c>
      <c r="M52" s="158">
        <f t="shared" si="4"/>
        <v>0</v>
      </c>
      <c r="N52" s="158">
        <f t="shared" si="4"/>
        <v>0</v>
      </c>
      <c r="O52" s="158">
        <f t="shared" si="4"/>
        <v>0</v>
      </c>
      <c r="P52" s="158">
        <f>+SUM(P13+P16+P48)</f>
        <v>1710643870</v>
      </c>
    </row>
    <row r="54" spans="3:15" ht="10.5">
      <c r="C54" s="21"/>
      <c r="O54" s="164"/>
    </row>
    <row r="56" ht="10.5">
      <c r="C56" s="21"/>
    </row>
    <row r="58" spans="3:5" ht="10.5">
      <c r="C58" s="21"/>
      <c r="E58" s="21"/>
    </row>
  </sheetData>
  <sheetProtection/>
  <mergeCells count="21">
    <mergeCell ref="H6:L6"/>
    <mergeCell ref="A9:P9"/>
    <mergeCell ref="B11:B12"/>
    <mergeCell ref="H8:L8"/>
    <mergeCell ref="D11:O11"/>
    <mergeCell ref="M7:P7"/>
    <mergeCell ref="A1:B8"/>
    <mergeCell ref="N4:P4"/>
    <mergeCell ref="M6:P6"/>
    <mergeCell ref="C6:G6"/>
    <mergeCell ref="C1:M5"/>
    <mergeCell ref="N3:P3"/>
    <mergeCell ref="C7:G8"/>
    <mergeCell ref="A11:A12"/>
    <mergeCell ref="H7:L7"/>
    <mergeCell ref="P11:P12"/>
    <mergeCell ref="N1:P1"/>
    <mergeCell ref="M8:P8"/>
    <mergeCell ref="N2:P2"/>
    <mergeCell ref="C11:C12"/>
    <mergeCell ref="N5:P5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1">
      <selection activeCell="C1" sqref="C1:G5"/>
    </sheetView>
  </sheetViews>
  <sheetFormatPr defaultColWidth="11.421875" defaultRowHeight="12.75"/>
  <cols>
    <col min="1" max="1" width="13.140625" style="0" customWidth="1"/>
    <col min="2" max="2" width="23.28125" style="0" customWidth="1"/>
    <col min="3" max="3" width="13.57421875" style="0" customWidth="1"/>
    <col min="4" max="4" width="15.00390625" style="0" customWidth="1"/>
    <col min="5" max="5" width="13.57421875" style="0" customWidth="1"/>
    <col min="6" max="6" width="15.57421875" style="0" customWidth="1"/>
    <col min="7" max="12" width="14.8515625" style="0" customWidth="1"/>
    <col min="13" max="13" width="14.57421875" style="0" customWidth="1"/>
    <col min="14" max="14" width="19.57421875" style="0" customWidth="1"/>
    <col min="15" max="15" width="10.00390625" style="0" customWidth="1"/>
  </cols>
  <sheetData>
    <row r="1" spans="1:15" ht="12.75" customHeight="1">
      <c r="A1" s="266"/>
      <c r="B1" s="267"/>
      <c r="C1" s="272" t="s">
        <v>292</v>
      </c>
      <c r="D1" s="272"/>
      <c r="E1" s="272"/>
      <c r="F1" s="272"/>
      <c r="G1" s="272"/>
      <c r="H1" s="245"/>
      <c r="I1" s="245"/>
      <c r="J1" s="245"/>
      <c r="K1" s="245"/>
      <c r="L1" s="245"/>
      <c r="M1" s="276" t="s">
        <v>163</v>
      </c>
      <c r="N1" s="277"/>
      <c r="O1" s="202"/>
    </row>
    <row r="2" spans="1:15" ht="12.75" customHeight="1">
      <c r="A2" s="268"/>
      <c r="B2" s="269"/>
      <c r="C2" s="273"/>
      <c r="D2" s="273"/>
      <c r="E2" s="273"/>
      <c r="F2" s="273"/>
      <c r="G2" s="273"/>
      <c r="H2" s="246"/>
      <c r="I2" s="246"/>
      <c r="J2" s="246"/>
      <c r="K2" s="246"/>
      <c r="L2" s="246"/>
      <c r="M2" s="274" t="s">
        <v>164</v>
      </c>
      <c r="N2" s="275"/>
      <c r="O2" s="202"/>
    </row>
    <row r="3" spans="1:15" ht="12.75" customHeight="1">
      <c r="A3" s="268"/>
      <c r="B3" s="269"/>
      <c r="C3" s="273"/>
      <c r="D3" s="273"/>
      <c r="E3" s="273"/>
      <c r="F3" s="273"/>
      <c r="G3" s="273"/>
      <c r="H3" s="246"/>
      <c r="I3" s="246"/>
      <c r="J3" s="246"/>
      <c r="K3" s="246"/>
      <c r="L3" s="246"/>
      <c r="M3" s="274" t="s">
        <v>165</v>
      </c>
      <c r="N3" s="275"/>
      <c r="O3" s="202"/>
    </row>
    <row r="4" spans="1:15" ht="12.75" customHeight="1">
      <c r="A4" s="268"/>
      <c r="B4" s="269"/>
      <c r="C4" s="273"/>
      <c r="D4" s="273"/>
      <c r="E4" s="273"/>
      <c r="F4" s="273"/>
      <c r="G4" s="273"/>
      <c r="H4" s="246"/>
      <c r="I4" s="246"/>
      <c r="J4" s="246"/>
      <c r="K4" s="246"/>
      <c r="L4" s="246"/>
      <c r="M4" s="274" t="s">
        <v>174</v>
      </c>
      <c r="N4" s="275"/>
      <c r="O4" s="202"/>
    </row>
    <row r="5" spans="1:15" ht="12.75" customHeight="1">
      <c r="A5" s="268"/>
      <c r="B5" s="269"/>
      <c r="C5" s="273"/>
      <c r="D5" s="273"/>
      <c r="E5" s="273"/>
      <c r="F5" s="273"/>
      <c r="G5" s="273"/>
      <c r="H5" s="246"/>
      <c r="I5" s="246"/>
      <c r="J5" s="246"/>
      <c r="K5" s="246"/>
      <c r="L5" s="246"/>
      <c r="M5" s="278" t="s">
        <v>149</v>
      </c>
      <c r="N5" s="279"/>
      <c r="O5" s="203"/>
    </row>
    <row r="6" spans="1:15" ht="13.5" customHeight="1">
      <c r="A6" s="268"/>
      <c r="B6" s="269"/>
      <c r="C6" s="280" t="s">
        <v>166</v>
      </c>
      <c r="D6" s="280"/>
      <c r="E6" s="280" t="s">
        <v>167</v>
      </c>
      <c r="F6" s="280"/>
      <c r="G6" s="280"/>
      <c r="H6" s="247"/>
      <c r="I6" s="247"/>
      <c r="J6" s="247"/>
      <c r="K6" s="247"/>
      <c r="L6" s="247"/>
      <c r="M6" s="280" t="s">
        <v>168</v>
      </c>
      <c r="N6" s="281"/>
      <c r="O6" s="204"/>
    </row>
    <row r="7" spans="1:15" ht="13.5" customHeight="1">
      <c r="A7" s="268"/>
      <c r="B7" s="269"/>
      <c r="C7" s="379" t="s">
        <v>169</v>
      </c>
      <c r="D7" s="379"/>
      <c r="E7" s="280" t="s">
        <v>170</v>
      </c>
      <c r="F7" s="280"/>
      <c r="G7" s="280"/>
      <c r="H7" s="247"/>
      <c r="I7" s="247"/>
      <c r="J7" s="247"/>
      <c r="K7" s="247"/>
      <c r="L7" s="247"/>
      <c r="M7" s="280" t="s">
        <v>172</v>
      </c>
      <c r="N7" s="281"/>
      <c r="O7" s="205"/>
    </row>
    <row r="8" spans="1:15" ht="13.5">
      <c r="A8" s="270"/>
      <c r="B8" s="271"/>
      <c r="C8" s="380"/>
      <c r="D8" s="380"/>
      <c r="E8" s="317" t="s">
        <v>171</v>
      </c>
      <c r="F8" s="317"/>
      <c r="G8" s="317"/>
      <c r="H8" s="248"/>
      <c r="I8" s="248"/>
      <c r="J8" s="248"/>
      <c r="K8" s="248"/>
      <c r="L8" s="248"/>
      <c r="M8" s="317" t="s">
        <v>173</v>
      </c>
      <c r="N8" s="318"/>
      <c r="O8" s="205"/>
    </row>
    <row r="9" spans="1:14" ht="12.75">
      <c r="A9" s="389" t="s">
        <v>288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</row>
    <row r="10" spans="1:14" ht="13.5" thickBo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13.5" thickBot="1">
      <c r="A11" s="381"/>
      <c r="B11" s="383" t="s">
        <v>28</v>
      </c>
      <c r="C11" s="385" t="s">
        <v>141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7" t="s">
        <v>31</v>
      </c>
    </row>
    <row r="12" spans="1:14" ht="13.5" thickBot="1">
      <c r="A12" s="382"/>
      <c r="B12" s="384"/>
      <c r="C12" s="35" t="s">
        <v>257</v>
      </c>
      <c r="D12" s="35" t="s">
        <v>142</v>
      </c>
      <c r="E12" s="35" t="s">
        <v>143</v>
      </c>
      <c r="F12" s="35" t="s">
        <v>144</v>
      </c>
      <c r="G12" s="35" t="s">
        <v>145</v>
      </c>
      <c r="H12" s="35" t="s">
        <v>146</v>
      </c>
      <c r="I12" s="35" t="s">
        <v>147</v>
      </c>
      <c r="J12" s="35" t="s">
        <v>227</v>
      </c>
      <c r="K12" s="35" t="s">
        <v>228</v>
      </c>
      <c r="L12" s="35" t="s">
        <v>229</v>
      </c>
      <c r="M12" s="35" t="s">
        <v>256</v>
      </c>
      <c r="N12" s="388"/>
    </row>
    <row r="13" spans="1:14" ht="12.75">
      <c r="A13" s="32">
        <v>1000</v>
      </c>
      <c r="B13" s="33" t="s">
        <v>67</v>
      </c>
      <c r="C13" s="34">
        <f aca="true" t="shared" si="0" ref="C13:M13">SUM(C14:C15)</f>
        <v>234727112</v>
      </c>
      <c r="D13" s="34">
        <f t="shared" si="0"/>
        <v>23472711.2</v>
      </c>
      <c r="E13" s="34">
        <f t="shared" si="0"/>
        <v>23472711.2</v>
      </c>
      <c r="F13" s="34">
        <f t="shared" si="0"/>
        <v>23472711.2</v>
      </c>
      <c r="G13" s="34">
        <v>23472711.2</v>
      </c>
      <c r="H13" s="34">
        <v>23472711.2</v>
      </c>
      <c r="I13" s="34">
        <v>23472711.2</v>
      </c>
      <c r="J13" s="34">
        <v>23472711.2</v>
      </c>
      <c r="K13" s="34">
        <v>23472711.2</v>
      </c>
      <c r="L13" s="34">
        <v>23472711.2</v>
      </c>
      <c r="M13" s="34">
        <f t="shared" si="0"/>
        <v>23472711.2</v>
      </c>
      <c r="N13" s="28">
        <f>SUM(D13:M13)</f>
        <v>234727111.99999994</v>
      </c>
    </row>
    <row r="14" spans="1:14" ht="12.75">
      <c r="A14" s="24">
        <v>1001</v>
      </c>
      <c r="B14" s="24" t="s">
        <v>68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v>0</v>
      </c>
      <c r="N14" s="28">
        <f>SUM(C14:M14)</f>
        <v>0</v>
      </c>
    </row>
    <row r="15" spans="1:14" ht="12.75">
      <c r="A15" s="24">
        <v>1002</v>
      </c>
      <c r="B15" s="24" t="s">
        <v>69</v>
      </c>
      <c r="C15" s="48">
        <v>234727112</v>
      </c>
      <c r="D15" s="30">
        <v>23472711.2</v>
      </c>
      <c r="E15" s="30">
        <v>23472711.2</v>
      </c>
      <c r="F15" s="30">
        <v>23472711.2</v>
      </c>
      <c r="G15" s="30">
        <v>23472711.2</v>
      </c>
      <c r="H15" s="30">
        <v>23472711.2</v>
      </c>
      <c r="I15" s="30">
        <v>23472711.2</v>
      </c>
      <c r="J15" s="30">
        <v>23472711.2</v>
      </c>
      <c r="K15" s="30">
        <v>23472711.2</v>
      </c>
      <c r="L15" s="30">
        <v>23472711.2</v>
      </c>
      <c r="M15" s="30">
        <v>23472711.2</v>
      </c>
      <c r="N15" s="28">
        <f>+SUM(D15:M15)</f>
        <v>234727111.99999994</v>
      </c>
    </row>
    <row r="16" spans="1:14" ht="12.75">
      <c r="A16" s="26">
        <v>2000</v>
      </c>
      <c r="B16" s="24" t="s">
        <v>70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24">
        <v>2001</v>
      </c>
      <c r="B17" s="24" t="s">
        <v>71</v>
      </c>
      <c r="C17" s="30"/>
      <c r="D17" s="30"/>
      <c r="E17" s="30"/>
      <c r="F17" s="30"/>
      <c r="G17" s="30">
        <v>0</v>
      </c>
      <c r="H17" s="30"/>
      <c r="I17" s="30"/>
      <c r="J17" s="30"/>
      <c r="K17" s="30"/>
      <c r="L17" s="30"/>
      <c r="M17" s="30"/>
      <c r="N17" s="28"/>
    </row>
    <row r="18" spans="1:14" ht="12.75">
      <c r="A18" s="24">
        <v>2002</v>
      </c>
      <c r="B18" s="24" t="s">
        <v>140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8"/>
    </row>
    <row r="19" spans="1:14" ht="12.75">
      <c r="A19" s="24" t="s">
        <v>73</v>
      </c>
      <c r="B19" s="24" t="s">
        <v>74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8"/>
    </row>
    <row r="20" spans="1:14" ht="12.75">
      <c r="A20" s="24" t="s">
        <v>75</v>
      </c>
      <c r="B20" s="24" t="s">
        <v>76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8"/>
    </row>
    <row r="21" spans="1:14" ht="12.75">
      <c r="A21" s="24" t="s">
        <v>77</v>
      </c>
      <c r="B21" s="24" t="s">
        <v>78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8"/>
    </row>
    <row r="22" spans="1:14" ht="12.75">
      <c r="A22" s="24">
        <v>2003</v>
      </c>
      <c r="B22" s="31" t="s">
        <v>79</v>
      </c>
      <c r="C22" s="30"/>
      <c r="D22" s="30"/>
      <c r="E22" s="30">
        <v>0</v>
      </c>
      <c r="F22" s="30">
        <v>0</v>
      </c>
      <c r="G22" s="30"/>
      <c r="H22" s="30"/>
      <c r="I22" s="30"/>
      <c r="J22" s="30"/>
      <c r="K22" s="30"/>
      <c r="L22" s="30"/>
      <c r="M22" s="30">
        <v>0</v>
      </c>
      <c r="N22" s="28"/>
    </row>
    <row r="23" spans="1:14" ht="12.75">
      <c r="A23" s="24">
        <v>2004</v>
      </c>
      <c r="B23" s="24" t="s">
        <v>80</v>
      </c>
      <c r="C23" s="30"/>
      <c r="D23" s="30"/>
      <c r="E23" s="30">
        <v>0</v>
      </c>
      <c r="F23" s="30">
        <v>0</v>
      </c>
      <c r="G23" s="30">
        <v>0</v>
      </c>
      <c r="H23" s="30"/>
      <c r="I23" s="30"/>
      <c r="J23" s="30"/>
      <c r="K23" s="30"/>
      <c r="L23" s="30"/>
      <c r="M23" s="30"/>
      <c r="N23" s="28"/>
    </row>
    <row r="24" spans="1:14" ht="12.75">
      <c r="A24" s="24" t="s">
        <v>81</v>
      </c>
      <c r="B24" s="24" t="s">
        <v>82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8"/>
    </row>
    <row r="25" spans="1:14" ht="12.75">
      <c r="A25" s="24" t="s">
        <v>83</v>
      </c>
      <c r="B25" s="24" t="s">
        <v>84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8"/>
    </row>
    <row r="26" spans="1:14" ht="12.75">
      <c r="A26" s="24" t="s">
        <v>85</v>
      </c>
      <c r="B26" s="24" t="s">
        <v>86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8"/>
    </row>
    <row r="27" spans="1:14" ht="12.75">
      <c r="A27" s="24">
        <v>2005</v>
      </c>
      <c r="B27" s="24" t="s">
        <v>87</v>
      </c>
      <c r="C27" s="30"/>
      <c r="D27" s="30">
        <v>0</v>
      </c>
      <c r="E27" s="30">
        <v>0</v>
      </c>
      <c r="F27" s="30">
        <v>0</v>
      </c>
      <c r="G27" s="30">
        <v>0</v>
      </c>
      <c r="H27" s="30"/>
      <c r="I27" s="30"/>
      <c r="J27" s="30"/>
      <c r="K27" s="30"/>
      <c r="L27" s="30"/>
      <c r="M27" s="30"/>
      <c r="N27" s="28"/>
    </row>
    <row r="28" spans="1:14" ht="12.75">
      <c r="A28" s="24" t="s">
        <v>88</v>
      </c>
      <c r="B28" s="24" t="s">
        <v>89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8"/>
    </row>
    <row r="29" spans="1:14" ht="12.75">
      <c r="A29" s="24" t="s">
        <v>90</v>
      </c>
      <c r="B29" s="24" t="s">
        <v>91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8"/>
    </row>
    <row r="30" spans="1:14" ht="12.75">
      <c r="A30" s="24">
        <v>2006</v>
      </c>
      <c r="B30" s="24" t="s">
        <v>92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8"/>
    </row>
    <row r="31" spans="1:14" ht="12.75">
      <c r="A31" s="24" t="s">
        <v>93</v>
      </c>
      <c r="B31" s="24" t="s">
        <v>94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8"/>
    </row>
    <row r="32" spans="1:14" ht="21.75">
      <c r="A32" s="24" t="s">
        <v>95</v>
      </c>
      <c r="B32" s="31" t="s">
        <v>134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8"/>
    </row>
    <row r="33" spans="1:14" ht="12.75">
      <c r="A33" s="24" t="s">
        <v>96</v>
      </c>
      <c r="B33" s="24" t="s">
        <v>97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8"/>
    </row>
    <row r="34" spans="1:14" ht="12.75">
      <c r="A34" s="24">
        <v>2007</v>
      </c>
      <c r="B34" s="31" t="s">
        <v>139</v>
      </c>
      <c r="C34" s="30"/>
      <c r="D34" s="49"/>
      <c r="E34" s="30"/>
      <c r="F34" s="30"/>
      <c r="G34" s="30"/>
      <c r="H34" s="30"/>
      <c r="I34" s="30"/>
      <c r="J34" s="30"/>
      <c r="K34" s="30"/>
      <c r="L34" s="30"/>
      <c r="M34" s="30"/>
      <c r="N34" s="28"/>
    </row>
    <row r="35" spans="1:14" ht="21.75">
      <c r="A35" s="24">
        <v>2008</v>
      </c>
      <c r="B35" s="31" t="s">
        <v>99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8"/>
    </row>
    <row r="36" spans="1:14" ht="12.75">
      <c r="A36" s="24">
        <v>2009</v>
      </c>
      <c r="B36" s="24" t="s">
        <v>100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8"/>
    </row>
    <row r="37" spans="1:14" ht="12.75">
      <c r="A37" s="24">
        <v>2010</v>
      </c>
      <c r="B37" s="31" t="s">
        <v>101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8"/>
    </row>
    <row r="38" spans="1:14" ht="12.75">
      <c r="A38" s="24">
        <v>2011</v>
      </c>
      <c r="B38" s="24" t="s">
        <v>102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8"/>
    </row>
    <row r="39" spans="1:14" ht="12.75">
      <c r="A39" s="24">
        <v>2012</v>
      </c>
      <c r="B39" s="31" t="s">
        <v>103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8"/>
    </row>
    <row r="40" spans="1:14" ht="12.75">
      <c r="A40" s="24">
        <v>2013</v>
      </c>
      <c r="B40" s="24" t="s">
        <v>104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8"/>
    </row>
    <row r="41" spans="1:14" ht="12.75">
      <c r="A41" s="24">
        <v>2014</v>
      </c>
      <c r="B41" s="24" t="s">
        <v>105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8"/>
    </row>
    <row r="42" spans="1:14" ht="12.75">
      <c r="A42" s="24">
        <v>2015</v>
      </c>
      <c r="B42" s="24" t="s">
        <v>106</v>
      </c>
      <c r="C42" s="5"/>
      <c r="D42" s="30"/>
      <c r="E42" s="30"/>
      <c r="F42" s="48"/>
      <c r="G42" s="30"/>
      <c r="H42" s="30"/>
      <c r="I42" s="30"/>
      <c r="J42" s="30"/>
      <c r="K42" s="30"/>
      <c r="L42" s="30"/>
      <c r="M42" s="30"/>
      <c r="N42" s="28"/>
    </row>
    <row r="43" spans="1:14" ht="12.75">
      <c r="A43" s="24" t="s">
        <v>107</v>
      </c>
      <c r="B43" s="24" t="s">
        <v>108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8"/>
    </row>
    <row r="44" spans="1:14" ht="12.75">
      <c r="A44" s="24" t="s">
        <v>109</v>
      </c>
      <c r="B44" s="24" t="s">
        <v>110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8"/>
    </row>
    <row r="45" spans="1:14" ht="12.75">
      <c r="A45" s="24">
        <v>2016</v>
      </c>
      <c r="B45" s="24" t="s">
        <v>111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8"/>
    </row>
    <row r="46" spans="1:14" ht="12.75">
      <c r="A46" s="24">
        <v>2017</v>
      </c>
      <c r="B46" s="24" t="s">
        <v>112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8"/>
    </row>
    <row r="47" spans="1:14" ht="12.75">
      <c r="A47" s="26">
        <v>3000</v>
      </c>
      <c r="B47" s="24" t="s">
        <v>113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2.75">
      <c r="A48" s="26">
        <v>4000</v>
      </c>
      <c r="B48" s="24" t="s">
        <v>114</v>
      </c>
      <c r="C48" s="18">
        <f>+SUM(D48:M48)</f>
        <v>1475916758</v>
      </c>
      <c r="D48" s="62">
        <v>848511358</v>
      </c>
      <c r="E48" s="28">
        <v>375000000</v>
      </c>
      <c r="F48" s="28">
        <v>2000000</v>
      </c>
      <c r="G48" s="28">
        <v>18000000</v>
      </c>
      <c r="H48" s="28">
        <v>20000000</v>
      </c>
      <c r="I48" s="28">
        <v>2000000</v>
      </c>
      <c r="J48" s="28">
        <v>2000000</v>
      </c>
      <c r="K48" s="28">
        <v>2000000</v>
      </c>
      <c r="L48" s="28">
        <v>160000000</v>
      </c>
      <c r="M48" s="28">
        <v>46405400</v>
      </c>
      <c r="N48" s="28">
        <f>+SUM(D48:M48)</f>
        <v>1475916758</v>
      </c>
    </row>
    <row r="49" spans="1:14" ht="12.75">
      <c r="A49" s="26">
        <v>5000</v>
      </c>
      <c r="B49" s="24" t="s">
        <v>115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49"/>
      <c r="N49" s="28"/>
    </row>
    <row r="50" spans="1:14" ht="12.75">
      <c r="A50" s="26">
        <v>6000</v>
      </c>
      <c r="B50" s="24" t="s">
        <v>116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75">
      <c r="A51" s="26">
        <v>7000</v>
      </c>
      <c r="B51" s="24" t="s">
        <v>117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2.75">
      <c r="A52" s="39"/>
      <c r="B52" s="39" t="s">
        <v>31</v>
      </c>
      <c r="C52" s="27">
        <f>SUM(C14:C51)</f>
        <v>1710643870</v>
      </c>
      <c r="D52" s="27">
        <f aca="true" t="shared" si="1" ref="D52:N52">SUM(D14:D51)</f>
        <v>871984069.2</v>
      </c>
      <c r="E52" s="27">
        <f t="shared" si="1"/>
        <v>398472711.2</v>
      </c>
      <c r="F52" s="27">
        <f>+SUM(F15:F48)</f>
        <v>25472711.2</v>
      </c>
      <c r="G52" s="27">
        <f t="shared" si="1"/>
        <v>41472711.2</v>
      </c>
      <c r="H52" s="27">
        <f>+SUM(H15:H48)</f>
        <v>43472711.2</v>
      </c>
      <c r="I52" s="27">
        <f>+SUM(I15:I48)</f>
        <v>25472711.2</v>
      </c>
      <c r="J52" s="27">
        <f>+SUM(J15:J48)</f>
        <v>25472711.2</v>
      </c>
      <c r="K52" s="27">
        <f>+SUM(K15:K48)</f>
        <v>25472711.2</v>
      </c>
      <c r="L52" s="27">
        <f>+SUM(L15:L48)</f>
        <v>183472711.2</v>
      </c>
      <c r="M52" s="27">
        <f t="shared" si="1"/>
        <v>69878111.2</v>
      </c>
      <c r="N52" s="27">
        <f t="shared" si="1"/>
        <v>1710643870</v>
      </c>
    </row>
    <row r="53" spans="1:14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</sheetData>
  <sheetProtection/>
  <mergeCells count="20">
    <mergeCell ref="A11:A12"/>
    <mergeCell ref="B11:B12"/>
    <mergeCell ref="C11:M11"/>
    <mergeCell ref="N11:N12"/>
    <mergeCell ref="A9:N9"/>
    <mergeCell ref="C6:D6"/>
    <mergeCell ref="A1:B8"/>
    <mergeCell ref="M1:N1"/>
    <mergeCell ref="M2:N2"/>
    <mergeCell ref="M3:N3"/>
    <mergeCell ref="M4:N4"/>
    <mergeCell ref="M5:N5"/>
    <mergeCell ref="C7:D8"/>
    <mergeCell ref="C1:G5"/>
    <mergeCell ref="M6:N6"/>
    <mergeCell ref="E6:G6"/>
    <mergeCell ref="E7:G7"/>
    <mergeCell ref="E8:G8"/>
    <mergeCell ref="M7:N7"/>
    <mergeCell ref="M8:N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D48" sqref="D48"/>
    </sheetView>
  </sheetViews>
  <sheetFormatPr defaultColWidth="11.421875" defaultRowHeight="12.75"/>
  <cols>
    <col min="2" max="2" width="14.7109375" style="0" customWidth="1"/>
    <col min="3" max="3" width="12.57421875" style="0" customWidth="1"/>
    <col min="4" max="4" width="13.28125" style="0" customWidth="1"/>
    <col min="5" max="5" width="16.00390625" style="0" customWidth="1"/>
    <col min="6" max="6" width="7.7109375" style="0" customWidth="1"/>
    <col min="7" max="7" width="5.28125" style="0" customWidth="1"/>
    <col min="9" max="9" width="12.28125" style="0" customWidth="1"/>
  </cols>
  <sheetData>
    <row r="1" spans="1:10" ht="12.75" customHeight="1">
      <c r="A1" s="266"/>
      <c r="B1" s="267"/>
      <c r="C1" s="272" t="s">
        <v>292</v>
      </c>
      <c r="D1" s="272"/>
      <c r="E1" s="272"/>
      <c r="F1" s="272"/>
      <c r="G1" s="272"/>
      <c r="H1" s="272"/>
      <c r="I1" s="276" t="s">
        <v>163</v>
      </c>
      <c r="J1" s="277"/>
    </row>
    <row r="2" spans="1:10" ht="12.75" customHeight="1">
      <c r="A2" s="268"/>
      <c r="B2" s="269"/>
      <c r="C2" s="273"/>
      <c r="D2" s="273"/>
      <c r="E2" s="273"/>
      <c r="F2" s="273"/>
      <c r="G2" s="273"/>
      <c r="H2" s="273"/>
      <c r="I2" s="274" t="s">
        <v>164</v>
      </c>
      <c r="J2" s="275"/>
    </row>
    <row r="3" spans="1:10" ht="12.75" customHeight="1">
      <c r="A3" s="268"/>
      <c r="B3" s="269"/>
      <c r="C3" s="273"/>
      <c r="D3" s="273"/>
      <c r="E3" s="273"/>
      <c r="F3" s="273"/>
      <c r="G3" s="273"/>
      <c r="H3" s="273"/>
      <c r="I3" s="274" t="s">
        <v>165</v>
      </c>
      <c r="J3" s="275"/>
    </row>
    <row r="4" spans="1:10" ht="12.75" customHeight="1">
      <c r="A4" s="268"/>
      <c r="B4" s="269"/>
      <c r="C4" s="273"/>
      <c r="D4" s="273"/>
      <c r="E4" s="273"/>
      <c r="F4" s="273"/>
      <c r="G4" s="273"/>
      <c r="H4" s="273"/>
      <c r="I4" s="274" t="s">
        <v>174</v>
      </c>
      <c r="J4" s="275"/>
    </row>
    <row r="5" spans="1:10" ht="12.75">
      <c r="A5" s="268"/>
      <c r="B5" s="269"/>
      <c r="C5" s="273"/>
      <c r="D5" s="273"/>
      <c r="E5" s="273"/>
      <c r="F5" s="273"/>
      <c r="G5" s="273"/>
      <c r="H5" s="273"/>
      <c r="I5" s="278" t="s">
        <v>149</v>
      </c>
      <c r="J5" s="279"/>
    </row>
    <row r="6" spans="1:10" ht="13.5">
      <c r="A6" s="268"/>
      <c r="B6" s="269"/>
      <c r="C6" s="282" t="s">
        <v>166</v>
      </c>
      <c r="D6" s="282"/>
      <c r="E6" s="282" t="s">
        <v>167</v>
      </c>
      <c r="F6" s="282"/>
      <c r="G6" s="282"/>
      <c r="H6" s="282"/>
      <c r="I6" s="280" t="s">
        <v>168</v>
      </c>
      <c r="J6" s="281"/>
    </row>
    <row r="7" spans="1:15" ht="14.25" customHeight="1">
      <c r="A7" s="268"/>
      <c r="B7" s="269"/>
      <c r="C7" s="390" t="s">
        <v>169</v>
      </c>
      <c r="D7" s="390"/>
      <c r="E7" s="282" t="s">
        <v>170</v>
      </c>
      <c r="F7" s="282"/>
      <c r="G7" s="282"/>
      <c r="H7" s="282"/>
      <c r="I7" s="282" t="s">
        <v>172</v>
      </c>
      <c r="J7" s="283"/>
      <c r="K7" s="60"/>
      <c r="L7" s="60"/>
      <c r="M7" s="60"/>
      <c r="N7" s="60"/>
      <c r="O7" s="60"/>
    </row>
    <row r="8" spans="1:15" ht="13.5">
      <c r="A8" s="270"/>
      <c r="B8" s="271"/>
      <c r="C8" s="391"/>
      <c r="D8" s="391"/>
      <c r="E8" s="287" t="s">
        <v>171</v>
      </c>
      <c r="F8" s="287"/>
      <c r="G8" s="287"/>
      <c r="H8" s="287"/>
      <c r="I8" s="287" t="s">
        <v>173</v>
      </c>
      <c r="J8" s="290"/>
      <c r="K8" s="63"/>
      <c r="L8" s="63"/>
      <c r="M8" s="63"/>
      <c r="N8" s="63"/>
      <c r="O8" s="63"/>
    </row>
    <row r="9" spans="1:15" ht="12.75">
      <c r="A9" s="392" t="s">
        <v>289</v>
      </c>
      <c r="B9" s="392"/>
      <c r="C9" s="392"/>
      <c r="D9" s="392"/>
      <c r="E9" s="392"/>
      <c r="F9" s="392"/>
      <c r="G9" s="392"/>
      <c r="H9" s="60"/>
      <c r="I9" s="60"/>
      <c r="J9" s="60"/>
      <c r="K9" s="60"/>
      <c r="L9" s="60"/>
      <c r="M9" s="60"/>
      <c r="N9" s="60"/>
      <c r="O9" s="60"/>
    </row>
    <row r="12" spans="1:3" ht="15" customHeight="1">
      <c r="A12" s="24"/>
      <c r="B12" s="26" t="s">
        <v>28</v>
      </c>
      <c r="C12" s="25" t="s">
        <v>54</v>
      </c>
    </row>
    <row r="13" spans="1:3" ht="16.5" customHeight="1">
      <c r="A13" s="26">
        <v>1000</v>
      </c>
      <c r="B13" s="36" t="s">
        <v>137</v>
      </c>
      <c r="C13" s="30">
        <f>'POA-07'!C13</f>
        <v>234727112</v>
      </c>
    </row>
    <row r="14" spans="1:3" ht="14.25" customHeight="1" hidden="1">
      <c r="A14" s="24">
        <v>1001</v>
      </c>
      <c r="B14" s="37" t="s">
        <v>68</v>
      </c>
      <c r="C14" s="29" t="e">
        <f>'POA-02'!#REF!</f>
        <v>#REF!</v>
      </c>
    </row>
    <row r="15" spans="1:3" ht="14.25" customHeight="1" hidden="1">
      <c r="A15" s="24">
        <v>1002</v>
      </c>
      <c r="B15" s="37" t="s">
        <v>69</v>
      </c>
      <c r="C15" s="29" t="e">
        <f>'POA-02'!#REF!</f>
        <v>#REF!</v>
      </c>
    </row>
    <row r="16" spans="1:3" ht="21" customHeight="1">
      <c r="A16" s="26">
        <v>2000</v>
      </c>
      <c r="B16" s="37" t="s">
        <v>138</v>
      </c>
      <c r="C16" s="30">
        <f>'POA-07'!C16</f>
        <v>0</v>
      </c>
    </row>
    <row r="17" spans="1:3" ht="14.25" customHeight="1" hidden="1">
      <c r="A17" s="24">
        <v>2001</v>
      </c>
      <c r="B17" s="37" t="s">
        <v>71</v>
      </c>
      <c r="C17" s="30">
        <f>'POA-04'!H24</f>
        <v>0</v>
      </c>
    </row>
    <row r="18" spans="1:3" ht="14.25" customHeight="1" hidden="1">
      <c r="A18" s="24">
        <v>2002</v>
      </c>
      <c r="B18" s="37" t="s">
        <v>72</v>
      </c>
      <c r="C18" s="30">
        <f>'POA-03'!I37</f>
        <v>0</v>
      </c>
    </row>
    <row r="19" spans="1:3" ht="12.75" hidden="1">
      <c r="A19" s="24" t="s">
        <v>73</v>
      </c>
      <c r="B19" s="37" t="s">
        <v>74</v>
      </c>
      <c r="C19" s="30"/>
    </row>
    <row r="20" spans="1:3" ht="12.75" hidden="1">
      <c r="A20" s="24" t="s">
        <v>75</v>
      </c>
      <c r="B20" s="37" t="s">
        <v>76</v>
      </c>
      <c r="C20" s="30"/>
    </row>
    <row r="21" spans="1:3" ht="12.75" hidden="1">
      <c r="A21" s="24" t="s">
        <v>77</v>
      </c>
      <c r="B21" s="37" t="s">
        <v>78</v>
      </c>
      <c r="C21" s="30"/>
    </row>
    <row r="22" spans="1:3" ht="21.75" hidden="1">
      <c r="A22" s="24">
        <v>2003</v>
      </c>
      <c r="B22" s="38" t="s">
        <v>79</v>
      </c>
      <c r="C22" s="29">
        <f>'POA-06'!D17</f>
        <v>0</v>
      </c>
    </row>
    <row r="23" spans="1:3" ht="12.75" hidden="1">
      <c r="A23" s="24">
        <v>2004</v>
      </c>
      <c r="B23" s="37" t="s">
        <v>80</v>
      </c>
      <c r="C23" s="29">
        <f>'POA-06'!D18</f>
        <v>0</v>
      </c>
    </row>
    <row r="24" spans="1:3" ht="12.75" hidden="1">
      <c r="A24" s="24" t="s">
        <v>81</v>
      </c>
      <c r="B24" s="37" t="s">
        <v>82</v>
      </c>
      <c r="C24" s="30"/>
    </row>
    <row r="25" spans="1:3" ht="12.75" hidden="1">
      <c r="A25" s="24" t="s">
        <v>83</v>
      </c>
      <c r="B25" s="37" t="s">
        <v>84</v>
      </c>
      <c r="C25" s="30"/>
    </row>
    <row r="26" spans="1:3" ht="12.75" hidden="1">
      <c r="A26" s="24" t="s">
        <v>85</v>
      </c>
      <c r="B26" s="37" t="s">
        <v>86</v>
      </c>
      <c r="C26" s="30"/>
    </row>
    <row r="27" spans="1:3" ht="12.75" hidden="1">
      <c r="A27" s="24">
        <v>2005</v>
      </c>
      <c r="B27" s="37" t="s">
        <v>87</v>
      </c>
      <c r="C27" s="29">
        <v>0</v>
      </c>
    </row>
    <row r="28" spans="1:3" ht="12.75" hidden="1">
      <c r="A28" s="24" t="s">
        <v>88</v>
      </c>
      <c r="B28" s="37" t="s">
        <v>89</v>
      </c>
      <c r="C28" s="30"/>
    </row>
    <row r="29" spans="1:3" ht="12.75" hidden="1">
      <c r="A29" s="24" t="s">
        <v>90</v>
      </c>
      <c r="B29" s="37" t="s">
        <v>91</v>
      </c>
      <c r="C29" s="30"/>
    </row>
    <row r="30" spans="1:3" ht="12.75" hidden="1">
      <c r="A30" s="24">
        <v>2006</v>
      </c>
      <c r="B30" s="37" t="s">
        <v>92</v>
      </c>
      <c r="C30" s="29">
        <f>'POA-06'!D20</f>
        <v>0</v>
      </c>
    </row>
    <row r="31" spans="1:3" ht="12.75" hidden="1">
      <c r="A31" s="24" t="s">
        <v>93</v>
      </c>
      <c r="B31" s="37" t="s">
        <v>94</v>
      </c>
      <c r="C31" s="30"/>
    </row>
    <row r="32" spans="1:3" ht="21.75" hidden="1">
      <c r="A32" s="24" t="s">
        <v>95</v>
      </c>
      <c r="B32" s="38" t="s">
        <v>134</v>
      </c>
      <c r="C32" s="30"/>
    </row>
    <row r="33" spans="1:3" ht="12.75" hidden="1">
      <c r="A33" s="24" t="s">
        <v>96</v>
      </c>
      <c r="B33" s="37" t="s">
        <v>97</v>
      </c>
      <c r="C33" s="30"/>
    </row>
    <row r="34" spans="1:3" ht="21.75" hidden="1">
      <c r="A34" s="24">
        <v>2007</v>
      </c>
      <c r="B34" s="38" t="s">
        <v>98</v>
      </c>
      <c r="C34" s="29">
        <f>'POA-06'!D21</f>
        <v>0</v>
      </c>
    </row>
    <row r="35" spans="1:3" ht="21.75" hidden="1">
      <c r="A35" s="24">
        <v>2008</v>
      </c>
      <c r="B35" s="38" t="s">
        <v>99</v>
      </c>
      <c r="C35" s="29">
        <f>'POA-06'!D19</f>
        <v>0</v>
      </c>
    </row>
    <row r="36" spans="1:3" ht="12.75" hidden="1">
      <c r="A36" s="24">
        <v>2009</v>
      </c>
      <c r="B36" s="37" t="s">
        <v>100</v>
      </c>
      <c r="C36" s="29">
        <v>0</v>
      </c>
    </row>
    <row r="37" spans="1:3" ht="21.75" hidden="1">
      <c r="A37" s="24">
        <v>2010</v>
      </c>
      <c r="B37" s="38" t="s">
        <v>101</v>
      </c>
      <c r="C37" s="29">
        <v>0</v>
      </c>
    </row>
    <row r="38" spans="1:3" ht="12.75" hidden="1">
      <c r="A38" s="24">
        <v>2011</v>
      </c>
      <c r="B38" s="37" t="s">
        <v>102</v>
      </c>
      <c r="C38" s="29">
        <f>'POA-06'!D25</f>
        <v>0</v>
      </c>
    </row>
    <row r="39" spans="1:3" ht="21.75" hidden="1">
      <c r="A39" s="24">
        <v>2012</v>
      </c>
      <c r="B39" s="38" t="s">
        <v>103</v>
      </c>
      <c r="C39" s="29">
        <f>'POA-06'!D26</f>
        <v>0</v>
      </c>
    </row>
    <row r="40" spans="1:3" ht="12.75" hidden="1">
      <c r="A40" s="24">
        <v>2013</v>
      </c>
      <c r="B40" s="37" t="s">
        <v>104</v>
      </c>
      <c r="C40" s="29">
        <f>'POA-06'!D24</f>
        <v>0</v>
      </c>
    </row>
    <row r="41" spans="1:3" ht="12.75" hidden="1">
      <c r="A41" s="24">
        <v>2014</v>
      </c>
      <c r="B41" s="37" t="s">
        <v>105</v>
      </c>
      <c r="C41" s="29">
        <v>0</v>
      </c>
    </row>
    <row r="42" spans="1:3" ht="12.75" hidden="1">
      <c r="A42" s="24">
        <v>2015</v>
      </c>
      <c r="B42" s="37" t="s">
        <v>106</v>
      </c>
      <c r="C42" s="29">
        <f>'POA-06'!D29</f>
        <v>0</v>
      </c>
    </row>
    <row r="43" spans="1:3" ht="12.75" hidden="1">
      <c r="A43" s="24" t="s">
        <v>107</v>
      </c>
      <c r="B43" s="37" t="s">
        <v>108</v>
      </c>
      <c r="C43" s="30"/>
    </row>
    <row r="44" spans="1:3" ht="18" customHeight="1">
      <c r="A44" s="24" t="s">
        <v>109</v>
      </c>
      <c r="B44" s="37" t="s">
        <v>110</v>
      </c>
      <c r="C44" s="30"/>
    </row>
    <row r="45" spans="1:3" ht="15.75" customHeight="1">
      <c r="A45" s="24">
        <v>2016</v>
      </c>
      <c r="B45" s="37" t="s">
        <v>111</v>
      </c>
      <c r="C45" s="30">
        <f>'POA-06'!D30</f>
        <v>0</v>
      </c>
    </row>
    <row r="46" spans="1:3" ht="12.75" customHeight="1">
      <c r="A46" s="24">
        <v>2017</v>
      </c>
      <c r="B46" s="37" t="s">
        <v>112</v>
      </c>
      <c r="C46" s="30">
        <v>0</v>
      </c>
    </row>
    <row r="47" spans="1:3" ht="12" customHeight="1">
      <c r="A47" s="26">
        <v>3000</v>
      </c>
      <c r="B47" s="37" t="s">
        <v>113</v>
      </c>
      <c r="C47" s="28">
        <v>0</v>
      </c>
    </row>
    <row r="48" spans="1:3" ht="16.5" customHeight="1">
      <c r="A48" s="26">
        <v>5000</v>
      </c>
      <c r="B48" s="37" t="s">
        <v>159</v>
      </c>
      <c r="C48" s="30">
        <f>'POA-07'!C48</f>
        <v>1475916758</v>
      </c>
    </row>
    <row r="49" spans="1:3" ht="15" customHeight="1">
      <c r="A49" s="26"/>
      <c r="B49" s="24"/>
      <c r="C49" s="27">
        <f>+C48+C13</f>
        <v>1710643870</v>
      </c>
    </row>
    <row r="50" spans="1:3" ht="12.75" hidden="1">
      <c r="A50" s="26">
        <v>7000</v>
      </c>
      <c r="B50" s="24" t="s">
        <v>117</v>
      </c>
      <c r="C50" s="27">
        <v>0</v>
      </c>
    </row>
    <row r="51" spans="1:3" ht="12.75" hidden="1">
      <c r="A51" s="26"/>
      <c r="B51" s="26" t="s">
        <v>31</v>
      </c>
      <c r="C51" s="27" t="e">
        <f>+C13+C16+C47+#REF!+C48+C49+C50</f>
        <v>#REF!</v>
      </c>
    </row>
  </sheetData>
  <sheetProtection/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JULIO</cp:lastModifiedBy>
  <cp:lastPrinted>2013-02-13T13:10:42Z</cp:lastPrinted>
  <dcterms:created xsi:type="dcterms:W3CDTF">2004-12-29T19:49:42Z</dcterms:created>
  <dcterms:modified xsi:type="dcterms:W3CDTF">2013-08-30T14:10:12Z</dcterms:modified>
  <cp:category/>
  <cp:version/>
  <cp:contentType/>
  <cp:contentStatus/>
</cp:coreProperties>
</file>