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Maria Jose 30-09-19\CORPOGUAJIRA 20 DE AGOSTO 2019\ESCRITORIO\escritorio\ecrit\VIGENCIA 2020\"/>
    </mc:Choice>
  </mc:AlternateContent>
  <xr:revisionPtr revIDLastSave="0" documentId="13_ncr:1_{0B3E5BC1-AEEA-4CDB-ABDC-6CCBE83394B3}" xr6:coauthVersionLast="36" xr6:coauthVersionMax="36" xr10:uidLastSave="{00000000-0000-0000-0000-000000000000}"/>
  <bookViews>
    <workbookView xWindow="0" yWindow="0" windowWidth="20490" windowHeight="6945" tabRatio="894" activeTab="4" xr2:uid="{00000000-000D-0000-FFFF-FFFF00000000}"/>
  </bookViews>
  <sheets>
    <sheet name="RIESGOS CORRUPCION" sheetId="1" r:id="rId1"/>
    <sheet name="ESTRATEGIA ANTITRAMITES" sheetId="2" r:id="rId2"/>
    <sheet name="RENDICIÓN DE CUENTAS" sheetId="3" r:id="rId3"/>
    <sheet name="ATENCIÓN AL CIUDADANO" sheetId="4" r:id="rId4"/>
    <sheet name="TRANSPARENCIA Y ACCESO A LA INF" sheetId="5" r:id="rId5"/>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9" i="4" l="1"/>
  <c r="P11" i="3"/>
  <c r="P8" i="2"/>
  <c r="AB28" i="1"/>
  <c r="Z9" i="1" l="1"/>
  <c r="Z10" i="1"/>
  <c r="Z11" i="1"/>
  <c r="Z12" i="1"/>
  <c r="Z13" i="1"/>
  <c r="Z14" i="1"/>
  <c r="Z15" i="1"/>
  <c r="Z16" i="1"/>
  <c r="Z18" i="1"/>
  <c r="Z19" i="1"/>
  <c r="Z20" i="1"/>
  <c r="Z21" i="1"/>
  <c r="Z22" i="1"/>
  <c r="Z23" i="1"/>
  <c r="Z24" i="1"/>
  <c r="Z25" i="1"/>
  <c r="Z26" i="1"/>
  <c r="Z27" i="1"/>
  <c r="Y28" i="1"/>
  <c r="Z28" i="1" l="1"/>
  <c r="N7" i="2" l="1"/>
  <c r="N6" i="2"/>
  <c r="N7" i="5"/>
  <c r="N6" i="5"/>
  <c r="N7" i="4"/>
  <c r="N8" i="4"/>
  <c r="N6" i="4"/>
  <c r="N7" i="3"/>
  <c r="N8" i="3"/>
  <c r="N9" i="3"/>
  <c r="N10" i="3"/>
  <c r="N6" i="3"/>
  <c r="M11" i="3"/>
  <c r="N8" i="2" l="1"/>
  <c r="N9" i="4"/>
  <c r="Y35" i="1" s="1"/>
  <c r="N11" i="3"/>
  <c r="N8" i="5"/>
  <c r="Y36" i="1" s="1"/>
  <c r="M8" i="5"/>
  <c r="M9" i="4"/>
  <c r="M8" i="2"/>
  <c r="Y37" i="1" l="1"/>
  <c r="Y39" i="1" s="1"/>
</calcChain>
</file>

<file path=xl/sharedStrings.xml><?xml version="1.0" encoding="utf-8"?>
<sst xmlns="http://schemas.openxmlformats.org/spreadsheetml/2006/main" count="540" uniqueCount="318">
  <si>
    <t>IDENTIFICACIÓN</t>
  </si>
  <si>
    <t xml:space="preserve">ANÁLISIS </t>
  </si>
  <si>
    <t xml:space="preserve"> MEDIDAS DE MITIGACIÓN</t>
  </si>
  <si>
    <t>SEGUIMIENTO</t>
  </si>
  <si>
    <t>Riesgo No.</t>
  </si>
  <si>
    <t>Causa</t>
  </si>
  <si>
    <t>Efecto</t>
  </si>
  <si>
    <t>Probabilidad de Materialización</t>
  </si>
  <si>
    <t>VALORACIÓN 
Tipo de Control</t>
  </si>
  <si>
    <t>Administración del Riesgo</t>
  </si>
  <si>
    <t>Acciones</t>
  </si>
  <si>
    <t>Responsable de la ejecución</t>
  </si>
  <si>
    <t>Tiempo</t>
  </si>
  <si>
    <t>Indicador</t>
  </si>
  <si>
    <t>Preventivo</t>
  </si>
  <si>
    <t>Correctivo</t>
  </si>
  <si>
    <t>Evitar</t>
  </si>
  <si>
    <t>Reducir</t>
  </si>
  <si>
    <t>Fecha inicio</t>
  </si>
  <si>
    <t>Fecha Finalización</t>
  </si>
  <si>
    <t>Posible</t>
  </si>
  <si>
    <t>X</t>
  </si>
  <si>
    <t>MISIONALES</t>
  </si>
  <si>
    <r>
      <t xml:space="preserve">
Incumplimiento deliberado de los principios éticos de la función pública, debido a  ofrecimientos, presión y/o amenazas internas y externas .</t>
    </r>
    <r>
      <rPr>
        <sz val="10"/>
        <color rgb="FFFF0000"/>
        <rFont val="Arial Narrow"/>
        <family val="2"/>
      </rPr>
      <t xml:space="preserve">
</t>
    </r>
    <r>
      <rPr>
        <sz val="10"/>
        <rFont val="Arial Narrow"/>
        <family val="2"/>
      </rPr>
      <t xml:space="preserve">
</t>
    </r>
  </si>
  <si>
    <t xml:space="preserve">Afectación de la imagen, credibilidad y misión de la entidad 
Actuación y sanción disciplinaria.
</t>
  </si>
  <si>
    <t>Gestión del Talento Humano</t>
  </si>
  <si>
    <t xml:space="preserve">
Favorecimiento a terceros en el proceso de contratación</t>
  </si>
  <si>
    <t xml:space="preserve">
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</si>
  <si>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</si>
  <si>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Deficiente  supervisión de los contratos para favorecer el contratista o a un tercero.</t>
  </si>
  <si>
    <t>Ausencia de criterios claros para la selección y asignación de los supervisores.</t>
  </si>
  <si>
    <t xml:space="preserve"> </t>
  </si>
  <si>
    <t>Destinación o uso indebido de bienes públicos.</t>
  </si>
  <si>
    <t>Afectación de los recursos públicos.</t>
  </si>
  <si>
    <t>Afectación del erario por un pago sin el lleno de los requisitos legales</t>
  </si>
  <si>
    <t>CORPORACIÓN AUTÓNOMA REGIONAL DE LA GUAJIRA</t>
  </si>
  <si>
    <t>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</si>
  <si>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Proceso</t>
  </si>
  <si>
    <t>Clase de Proceso</t>
  </si>
  <si>
    <t>Planificación Corporativa</t>
  </si>
  <si>
    <t>Comunicaciones, Atención al cliente y Servicio al Ciudadano</t>
  </si>
  <si>
    <t>Ordenamiento Ambiental Territorial</t>
  </si>
  <si>
    <t>Gestión Ambiental de los Recursos Naturales y la Biodiversidad</t>
  </si>
  <si>
    <t>Evaluación, Seguimiento, Monitoreo y Control Ambiental</t>
  </si>
  <si>
    <t>Educación Ambiental</t>
  </si>
  <si>
    <t>Medición y Análisis Ambiental</t>
  </si>
  <si>
    <t>Gestión Administrativa y Financiera</t>
  </si>
  <si>
    <t>Gestión Jurídica</t>
  </si>
  <si>
    <t>CONTROL Y EVALUACION</t>
  </si>
  <si>
    <t>Control de Gestión</t>
  </si>
  <si>
    <t>Planificar el fortalecimiento y el desarrollo institucional, con fundamento en los requisitos del Sistema Integrado de Gestión, apoyados en la mejora continua y el enfoque basado en procesos; así como también orientar el desarrollo sostenible del Departamento.</t>
  </si>
  <si>
    <t xml:space="preserve">Desarrollar procesos y propuestas de planificación y ordenamiento ambiental que articulen el territorio y las instituciones para la consolidación de la Region </t>
  </si>
  <si>
    <t>Formular e Implementar acciones para la conservación y preservación de los recursos naturales y la biodiversidad</t>
  </si>
  <si>
    <t xml:space="preserve">Realizar la evaluación, control, monitoreo de los recursos naturales renovables y el ambiente en general, así como el seguimiento a los proyectos, obras o actividades que se adelantan en la jurisdicción en aras de preservar y conservar los precitados recursos.  </t>
  </si>
  <si>
    <t xml:space="preserve">Formar ciudadanos con capacidad de contribuir en los procesos de desarrollo cultural, economico, politco y social  y en los de sostenibilidad ambiental de la region </t>
  </si>
  <si>
    <t>Asegurar la calidad de los resultados de los ensayos emitidos</t>
  </si>
  <si>
    <t>Garantizar la competencia de los funcionarios de la Corporación Autonoma Regional de la Guajira asegurando su capacitación y bienestar social</t>
  </si>
  <si>
    <t xml:space="preserve">Proporcionar los recursos losgisticos y financiero  necesarios para el cumplimiento de la misión, objetivos y funciones de CORPOGUAJIRA </t>
  </si>
  <si>
    <t xml:space="preserve">Asegurar que las actuaciones de la corporacion se enmarquen dentro del Ordenamiento Juridico  Vigente, velando por el cumplimiento de la Constitución, Leyes y normas que la rigen, en procura de garantizar la buena marcha de la gestión administrativa; así mismo ejercer la representacion de la entidad  ante las instancias judiciales y extrajudiciales </t>
  </si>
  <si>
    <t>Verificar la Conformidad del Sistema de control interno, aplicación y cumplimiento al Modelo Estándar de Control Interno MECI, mediante las actividades de Fomento de la Cultura del Autocontrol, Asesoría y Acompañamiento, Auditorias Internas Integrales, evaluación a las  Acciones de Control propuestas en el Mapa de Riesgo Institucional y las  Acciones de Mejora planteadas por los responsables de los procesos producto de las auditorias realizadas por la Contraloría General de la República CGR (Plan de Mejoramiento Institucional).</t>
  </si>
  <si>
    <t>Tramitar de manera  irregular  las  respuestas a las solicitudes de la ciudadanía y de los entes de control, con el fin de obtener algún beneficio para favorecer o perjudicar a un tercero.</t>
  </si>
  <si>
    <t>Incumplimiento deliberado de la normatividad vigente , debido a ofrecimiento de dádivas, presión y/o amenazas internas o externas.</t>
  </si>
  <si>
    <t>ESTRATÉGICOS</t>
  </si>
  <si>
    <t>Afectación de la misión de la Entidad, pérdida de recursos y reprocesos.</t>
  </si>
  <si>
    <t>Viabilizar proyectos sin el cumplimiento de los requisitos legales establecidos,  para favorecer intereses propios o de un tercero.</t>
  </si>
  <si>
    <t>APOYO</t>
  </si>
  <si>
    <t xml:space="preserve">Objeto </t>
  </si>
  <si>
    <t xml:space="preserve">Deficiencias en la  calidad de los bienes y servicios adquiridos.
 </t>
  </si>
  <si>
    <t xml:space="preserve">Deficiencias en el Seguimiento o monitoreo de los procesos judiciales.
</t>
  </si>
  <si>
    <t xml:space="preserve">
Pérdida de credibilidad institucional, Condenas contra la Entidad,    Conductas disciplinables.
</t>
  </si>
  <si>
    <t>Deficiencias en el  control en la aplicación de los procedimientos y las normas establecidas.
Trafico de influencias.</t>
  </si>
  <si>
    <t>Ordenar u omitir transacciones presupuestales y de tesorería sin el lleno de los requisitos legales, para favorecer intereses propios o de terceros.</t>
  </si>
  <si>
    <t>Manipulación de la Información contable de la Entidad, para favorecer intereses propios o de terceros.</t>
  </si>
  <si>
    <t xml:space="preserve">Control y seguimiento deficiente en las operaciones, debido a  ofrecimientos, presión y/o amenazas internas y externas.
</t>
  </si>
  <si>
    <t>Pérdida de recursos.
Información que no refleja el estado real de la situación de la Entidad</t>
  </si>
  <si>
    <t>Seguimiento y control deficiente en el uso y destinación de los bienes.</t>
  </si>
  <si>
    <t>Deficiencias en las  medidas de seguridad, custodia y/o aseguramiento de la información física de la Entidad.</t>
  </si>
  <si>
    <t xml:space="preserve">Pérdida de credibilidad institucional
Pérdida de recursos públicos  </t>
  </si>
  <si>
    <t>Manipulación o adulteración de la Información  contenida en las historias laborales,nómina  para la expedición de certificaciones,   para beneficio de un tercero</t>
  </si>
  <si>
    <t>Deficiencias en el manejo documental y de archivo</t>
  </si>
  <si>
    <t xml:space="preserve">Pérdida de credibilidad institucional.
</t>
  </si>
  <si>
    <t>Manipulación o alteración de los resultados de las pruebas realizadas para beneficiar o afectar a un tercero</t>
  </si>
  <si>
    <t xml:space="preserve">Afectación de la imagen, credibilidad  y labor misional  de la Entidad
Manipulación o adulteración de las decisiones a partir de los resultados.  </t>
  </si>
  <si>
    <t xml:space="preserve">Incumplimiento deliberado de la normatividad vigente , debido a ofrecimiento de dádivas, presión y/o amenazas internas o externas. 
Conflicto de intereses no manifestado.   
Tráfico de influencias. </t>
  </si>
  <si>
    <t>Pérdida de credibilidad de la Corporación. Afectación de la imagen y misión de la Entidad. Pérdida de recursos. Actuación disciplinaria</t>
  </si>
  <si>
    <t>Ejercer una débil supervisión de los convenios y/o contratos para obtener provecho propio y/o favorecer a terceros o particulares</t>
  </si>
  <si>
    <t>Incumplimiento deliberado de los principios, objetivos y  procedimientos de la función pública   debido a  ofrecimientos, presión y/o amenazas internas y externas .</t>
  </si>
  <si>
    <t>Pérdida de credibilidad de la Corporación ante la comunidad</t>
  </si>
  <si>
    <t>Incumplimiento deliberado de la normatividad vigente, debido a ofrecimiento de dádivas, presión y/o amenazas internas o externas.</t>
  </si>
  <si>
    <t xml:space="preserve">Pérdida de credibilidad de la Corporación
</t>
  </si>
  <si>
    <t>Componente</t>
  </si>
  <si>
    <t>Estrategia</t>
  </si>
  <si>
    <t>No. Actividad</t>
  </si>
  <si>
    <t>Actividad principal</t>
  </si>
  <si>
    <t>Responsable</t>
  </si>
  <si>
    <t>Ejecutor(es)</t>
  </si>
  <si>
    <t>Meta en Producto (Cuantificable)</t>
  </si>
  <si>
    <t>Recursos</t>
  </si>
  <si>
    <t>ESTRATEGIA ANTITRÁMITES</t>
  </si>
  <si>
    <t>RENDICIÓN DE CUENTAS</t>
  </si>
  <si>
    <t>MECANISMOS PARA MEJORAR LA ATENCIÓN AL CIUDADANO</t>
  </si>
  <si>
    <t xml:space="preserve"> 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</si>
  <si>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Implementar la poítica de racionalización, estandarización y automatización de trámites y servicios</t>
  </si>
  <si>
    <t>Implementar acciones de información y diálogo para la rendición de cuentas a la comunidad</t>
  </si>
  <si>
    <t xml:space="preserve">Garantizar el funcionamiento efectivo de la atención y servicio al ciudadano </t>
  </si>
  <si>
    <t>Presión, amenazas internas y externas, intereses personales.
Conflicto de interés</t>
  </si>
  <si>
    <t xml:space="preserve">MECANISMOS PARA LA TRANSPARENCIA Y ACCESO A LA INFORMACIÓN </t>
  </si>
  <si>
    <t>Garantizar la transparencia y acceso efectivo de los ciudadanos a la información de la Corporación</t>
  </si>
  <si>
    <t>Falta de objetividad o independencia en la realizacion de las auditorias, para favorecer intereses personales.</t>
  </si>
  <si>
    <t>Desviaciones en los resultados de evaluación del SIG y toma de decisiones equivocadas de la alta Dirección</t>
  </si>
  <si>
    <t>Uso de información para beneficio propio y/o de terceros en la liberación de los resultados de los ensayos de laboratorio por presión externa o influencia indevida</t>
  </si>
  <si>
    <t>Permitir o generar la pérdida de información electrónica  de la Entidad, para favorecer a terceros</t>
  </si>
  <si>
    <t>Emitir conceptos  con interpretación sesgada de la normatividad para favorecer intereses personales o de terceros</t>
  </si>
  <si>
    <t>Afectación de la imagen y misión de la Entidad. Actuación disciplinaria</t>
  </si>
  <si>
    <t>Elaboración de estudios previos precontractuales para adqurir bienes o servicios para favorecer a terceros.</t>
  </si>
  <si>
    <t>Incumplimiento deliberado de la normatividad vigente y deberes del cargo, debido a ofrecimiento de dádivas, presión y/o amenazas internas o externas.</t>
  </si>
  <si>
    <t>Incumplimiento de los deberes legales de los funcionarios debido a ofrecimientos presión y/o amenzasa y Deficiencia en los protocolos de seguridad en la información electrónica de la Entidad.</t>
  </si>
  <si>
    <t>Acceso no autorizado, pérdida o alteración intencional de información física de la  Corporación, para beneficio propio o de terceros.</t>
  </si>
  <si>
    <t>Desarrollar la defensa judicial por omisión o acción para favorecer a un tercero</t>
  </si>
  <si>
    <t>Trámite a racionalizar</t>
  </si>
  <si>
    <t>1.1    Utilización de listas de chequeo para revisión de requisitos de proyectos,  establecidos en la normatividad vigente.                                                                                                                                                                                             1.2    Capacitar a los funcionarios de la Entidad sobre requisitos para presentación de proyectos.</t>
  </si>
  <si>
    <t>Profesional Especializado Grado 17 Oficina Asesora de Planeación</t>
  </si>
  <si>
    <t>1.1   Listas de chequeo     diligenciadas                                              1.2   Registro de asistencia a capacitación</t>
  </si>
  <si>
    <t>Jefe Oficina de Control Interno</t>
  </si>
  <si>
    <t xml:space="preserve">Jefe de Oficina de Control Interno </t>
  </si>
  <si>
    <t xml:space="preserve">Informe </t>
  </si>
  <si>
    <t xml:space="preserve">Humanos, Logisticos y Financieros </t>
  </si>
  <si>
    <t>Aplicar  encuestas de percepción en los eventos de rendición de cuentas realizados por la  Corporación</t>
  </si>
  <si>
    <t>Número de eventos de rendición de cuentas con encuesta aplicada</t>
  </si>
  <si>
    <t>11.1      Custodia de las historias laborales  y verificación de la información previamente a la emisión de certificaciones laborales</t>
  </si>
  <si>
    <t>11.1     No de reclamaciones /No de certificaciones expedidas</t>
  </si>
  <si>
    <t xml:space="preserve">Profesional Especializado Grado 19 Ordenamiento Ambiental Territorial </t>
  </si>
  <si>
    <t>4.1   Mantener actualizadas las herramientas informáticas tanto de hardware como de software para la protección de la información, 4.2     Restricción de los accesos a los datos      4.3    Realización de copias de seguridad.         4.4.   Implementación del MPSI (Modelo de Privacidad y Seguridad de la Información) en la Corporación.</t>
  </si>
  <si>
    <t xml:space="preserve">Profesional Especializado Grado 13 Gestion TICs </t>
  </si>
  <si>
    <t>4.1   Firewall actualizados         4.2  Areas con información y equipos de red y servidores con acceso restringido y aplicativos con sistema de seguridad de usuarios y contraseñas.                                  4.3   Copias de seguridad de base de datos realizadas y programas instalados.               4.4   MPSI aprobado y adoptado en la Corporación.</t>
  </si>
  <si>
    <t>Utilizar los espacios de comunicación de la Entidad para lograr beneficios personales o de terceros.</t>
  </si>
  <si>
    <t>Uso indebido de la información de la Corporación, Aprovechamiento indebido de las relaciones publicas con organismos o entidades o líderes de opinión o medios de comunicación, tráfico de influencias</t>
  </si>
  <si>
    <t>Afectación de la imagen, credibilidad  y labor misional  de la Entidad. Actuación y sanción disciplinaria.</t>
  </si>
  <si>
    <t>2.1  Socialización de las políticas relacionadas con el manejo de la  información.</t>
  </si>
  <si>
    <t>Asesora de Comunicaciones</t>
  </si>
  <si>
    <t>3.1    Registro de capacitación</t>
  </si>
  <si>
    <t>3.1    Formación de un equipo interdisciplinario para la atención en forma clara y oportuna de las PQRSD y Quejas Ambientales en el marco de las normas de atención al ciudadano y principios éticos del servicio público.</t>
  </si>
  <si>
    <t>No. Total De PQRSD Respondidas /  No. Total De PQRSD Recibidas X 100</t>
  </si>
  <si>
    <t>Humanos y Tecnológicos</t>
  </si>
  <si>
    <t xml:space="preserve">Verificar el funcionamiento de los canales habilitados para el servicio al ciudadano y recomendar las  acciones necesarias para su adecuado funcionamiento. </t>
  </si>
  <si>
    <t>Reporte trimestral sobre el estado de los canales dispuestos por la Corporación para la atención y servicio al ciudadano</t>
  </si>
  <si>
    <t>No. De reportes realizados / 4 Reportes programados X 100</t>
  </si>
  <si>
    <t>Humanos, Tecnológicos</t>
  </si>
  <si>
    <t>Medir la satisfacción en la atención  al cliente externo de la Corporación</t>
  </si>
  <si>
    <t>Informe trimestral sobre la satisfacción del cliente externo.</t>
  </si>
  <si>
    <t>No. De Informes presentados / Informes programados X 100</t>
  </si>
  <si>
    <t>FURAG</t>
  </si>
  <si>
    <t>Humanos y tecnológicos</t>
  </si>
  <si>
    <t>Adelantar las actividades de la estrategia gobierno digital.</t>
  </si>
  <si>
    <t>Mantener información sobre la estructura de la corporación, los procedimientos, formatos, servicios y funcionamiento en la página web de la entidad.</t>
  </si>
  <si>
    <t>Oficina Asesora de Planeación</t>
  </si>
  <si>
    <t>Profesionales especializados Planificación corporativa y gestión TICs</t>
  </si>
  <si>
    <t>Profesional especializado Gestión TICs</t>
  </si>
  <si>
    <t>Estrategia funcionando</t>
  </si>
  <si>
    <t>Estructura organizativa, procedimientos, formatos, servicios y funcionamiento  publicados  en la página web.</t>
  </si>
  <si>
    <t>Estructura organizativa, Procedimientos, formatos, servicios y funcionamiento  publicados</t>
  </si>
  <si>
    <t xml:space="preserve">Subdirección de Autoridad Ambiental </t>
  </si>
  <si>
    <t xml:space="preserve">Humano - Tecnologico </t>
  </si>
  <si>
    <t>Subdirector de Autoridad Ambiental</t>
  </si>
  <si>
    <t>5.1     Diligenciar las listas de chequeo para la verificación del cuplimiento de requisitos legales para concertar las determinantes y asuntos ambientales de los planes de ordenamiento territorial entregados a la Corporación.</t>
  </si>
  <si>
    <t>5.1      Listas de chequeo  diligenciadas</t>
  </si>
  <si>
    <t>Jefe Oficina Asesora Jurídica</t>
  </si>
  <si>
    <t xml:space="preserve">Jefe  Oficina Asesora Jurídica </t>
  </si>
  <si>
    <t>16.1 Actualización del manual de Contratación  16.2 Capacitación permanente al personal de apoyo al proceso de contratación.</t>
  </si>
  <si>
    <t>16.1    Manual de Contratación actualizado.                                  16.2  Registros de capacitaciones en contratación realizadas</t>
  </si>
  <si>
    <t>17.1    Realizar seguimiento a la entrega de informes de supervisión por parte de los supervisores.</t>
  </si>
  <si>
    <t>17.1    Circulares e informes de seguimiento a entregas</t>
  </si>
  <si>
    <t>19.1    Realizar jornada de capacitación orientada a fomentar la cultura del autocontrol.                    19.2      Realizar asesoría y acompañamiento en la prevención de los riesgos en cada prceso .                                            19.3   Desarrollar dos auditorias y seguimientos a los procesos.</t>
  </si>
  <si>
    <t xml:space="preserve">19.1  y 19.2 Registros de capacitación                                  19.3     Informes  de auditoria realizadas </t>
  </si>
  <si>
    <t>18.1     Monitoreo semanal a los procesos judiciales de la Entidad.</t>
  </si>
  <si>
    <t>18.1     Informes de seguimiento a procesos.</t>
  </si>
  <si>
    <t>Realizar audiencia pública para la elaboración del presupuesto participativo de la corporación</t>
  </si>
  <si>
    <t>Secretaría General</t>
  </si>
  <si>
    <t>Secretaría General
Oficina de Comunicaciones
Control Interno
Oficina de Planeación</t>
  </si>
  <si>
    <t>Audiencia pública realizada y evaluada</t>
  </si>
  <si>
    <t>Audiencia ejecutada</t>
  </si>
  <si>
    <t>Humanos y logísticos</t>
  </si>
  <si>
    <t>Realizar foro virtual de presupuesto participativo de la corporación</t>
  </si>
  <si>
    <t>Secretaría General
Oficina de Comunicaciones
Control Interno
Oficina de Planeación
Oficina de sistemas</t>
  </si>
  <si>
    <t>Foro virtual realizado</t>
  </si>
  <si>
    <t>Foro ejecutado</t>
  </si>
  <si>
    <t>Realizar audiencia pública de rendición de cuentas</t>
  </si>
  <si>
    <t>1 de febrero de 2018</t>
  </si>
  <si>
    <t>31 de mayo de 2018</t>
  </si>
  <si>
    <t>31 de diciembre de 2018</t>
  </si>
  <si>
    <t>Coordinador de Gestión Financiera</t>
  </si>
  <si>
    <t>12.1     Establecimiento de controles para el uso de los bienes de la entidad y socialización con los funcionarios</t>
  </si>
  <si>
    <t>12.1   Registro de socialización</t>
  </si>
  <si>
    <t>13.1   Establecimiento de condiciones de seguridad para los espacios físicos donde se encuentran los archivos de la entidad.
13.2   Desarrollo de controles de humedad y plagas de los archivos de la entidad.
13. 3   Diseño de  la estrategia de conservación documental y seguridad de la información</t>
  </si>
  <si>
    <t>13.1 y 13.2   Archivos en condiciones de seguridad
13.3   Estrategia adoptada por resolución</t>
  </si>
  <si>
    <t>14.1   Socialización a los funcionarios de la Corporación de las estrategias para realizar una supervisión financiera efectiva y requisitos para el trámite de cuentas</t>
  </si>
  <si>
    <t>14.1   Registro de socialización</t>
  </si>
  <si>
    <t>15.1    Revisión de los boletines diarios de tesorería y conciliación de la información contable de la entidad</t>
  </si>
  <si>
    <t>15.1   Conciliaciones, bancarias, contables y boletines al día</t>
  </si>
  <si>
    <t>Coordinador del Laboratorio Ambiental</t>
  </si>
  <si>
    <t xml:space="preserve">10.1    Prohibir la alteración, falsificación o manipulación de la información obtenida en las pruebas,
10.2    Garantizar la confidencialidad de todos los resultados,
10.3   Mantener la información centralizada y archivarla debidamente,
10.4   Garantizar la exclusividad de los empleados, no estarán afiliados con organizaciones cuyos productos o servicios generen conflictos de intereses con los de CORPOGUAJIRA
</t>
  </si>
  <si>
    <t xml:space="preserve">10.1 a 10.4    Manual de calidad del sistema de gestión de calidad ISO/IEC 17025, que incluya  como medidas para evitar presión o influencia indebida las acciones indicadas. </t>
  </si>
  <si>
    <t xml:space="preserve">Subdirector de Gestión Ambiental                         </t>
  </si>
  <si>
    <t>9.1    Registros de Capacitación</t>
  </si>
  <si>
    <t xml:space="preserve">6.1 Listado de Asistencia </t>
  </si>
  <si>
    <t xml:space="preserve">6.1 Capacitacion en la elaboracion y estructuracion de estudios previo </t>
  </si>
  <si>
    <t xml:space="preserve">Subdirector de Gestion Ambiental 
Oficina Juridica </t>
  </si>
  <si>
    <t xml:space="preserve">Descripción del Riesgos </t>
  </si>
  <si>
    <t xml:space="preserve">Corrupción </t>
  </si>
  <si>
    <t>PLAN ANTICORRUPCIÓN Y DE ATENCIÓN AL CIUDADANO 2019</t>
  </si>
  <si>
    <t>MAPA DE RIESGOS DE CORRUPCIÓN  2019</t>
  </si>
  <si>
    <t xml:space="preserve">Impacto </t>
  </si>
  <si>
    <t xml:space="preserve">Catastrofico </t>
  </si>
  <si>
    <t xml:space="preserve">Uso del Poder </t>
  </si>
  <si>
    <t xml:space="preserve">Beneficios Privados </t>
  </si>
  <si>
    <t>1 de febrero de 2019</t>
  </si>
  <si>
    <t>31 de mayo de 2019</t>
  </si>
  <si>
    <t>31 de diciembre de 2019</t>
  </si>
  <si>
    <t>15 de noviembre de 2019</t>
  </si>
  <si>
    <t>31 de Diciembre  de 2019</t>
  </si>
  <si>
    <t>1 de abril de 2019</t>
  </si>
  <si>
    <t>30 de abril de 2019</t>
  </si>
  <si>
    <t xml:space="preserve">Audiencias públicas de seguimiento al Plan de Acción </t>
  </si>
  <si>
    <t xml:space="preserve">Director Gneral </t>
  </si>
  <si>
    <t>ecretaría General
Oficina de Comunicaciones
Control Interno
Oficina de Planeación</t>
  </si>
  <si>
    <t>1 de Diciembre de 2019</t>
  </si>
  <si>
    <t xml:space="preserve">Desviar la gestión de lo Publico </t>
  </si>
  <si>
    <t xml:space="preserve">Clasificación </t>
  </si>
  <si>
    <t>9.1     Capacitar a los funcionarios del Grupo de Educación Ambiental sobre la normatividad aplicable a las funciones a cargo y aspectos atinente al ejercicio de la supervisión.</t>
  </si>
  <si>
    <t>Tramites ambientales</t>
  </si>
  <si>
    <t>Grupo de Seguimiento Ambiental</t>
  </si>
  <si>
    <t>Resolución para pago por servic ios de seguimiento ambiental</t>
  </si>
  <si>
    <t>Resolución ejecutoriada</t>
  </si>
  <si>
    <t>Permisos Ambientales</t>
  </si>
  <si>
    <t>Grupo de Licenciamiento y Tramites Ambientales. Grupo de Evaluación, Control y Monitoreo Ambiental.</t>
  </si>
  <si>
    <t>Terminos de referencia para proyectos eólicos y fotovoltaicos</t>
  </si>
  <si>
    <t>Resolución que establece los TDR colgada en la web</t>
  </si>
  <si>
    <t>Emitir cobros por permisos, licencias, concesiones y autorizaciones sin el lleno de los requisitos legales para favorecer intereses particulares o grupos de interés.</t>
  </si>
  <si>
    <t>7.1   Implementar la política de racionalización, estandarización y automatización de trámites y servicios generando Resolución para pago por servicios de seguimiento ambiental</t>
  </si>
  <si>
    <t>7.1 y 8.1    Registros de Actos Administrativos</t>
  </si>
  <si>
    <t xml:space="preserve">Modificación de terminos de referencia para tramitar licencias ambientales, para obtener provecho propio y/o favorecer a terceros o particulares. </t>
  </si>
  <si>
    <t>8.1 Implementar la política de racionalización, estandarización y automatización de trámites y servicios generndo Terminos de referencia para proyectos eólicos y fotovoltaicos</t>
  </si>
  <si>
    <t>Garantizar el seguimiento para el cumplimiento en la atención a las PQRSD recibidas por la Corporación.</t>
  </si>
  <si>
    <t>Informe mensual de seguimiento a PQRSD.</t>
  </si>
  <si>
    <t>Cero (0) Reclamaciones</t>
  </si>
  <si>
    <t>Seguimiento Enero a Abril de  2019</t>
  </si>
  <si>
    <t>% DE EJECUCIÓN</t>
  </si>
  <si>
    <t>Se continua con el seguimiento y reporte mensual respecto del estado de la PQRSD y Quejas Ambientales recepcionadas y registradas por la corporación - los informes son reportados  a las oficina de planeacion con copia a Dirección General, la oficina de Control Interno y direccionados a la oficina de sistemas para que sean publicados en el sitio web institucional para consulta de los grupos de interes.como evidencia se reportan como evidencia los oficios remisorios de los informes de Enero - Marzo 2018.</t>
  </si>
  <si>
    <t>Se realizo seguimiento y se dio a conocer el primer reporte sobre el funcionamiento de los canales de informacion dispuesto poir la corporacion al servicio del ciudadano.                           se anexa oficio remisorio del informe presentado</t>
  </si>
  <si>
    <t>Se aplicó la encuesta de percepción a las comunidades que participaron en la rendición de cuenta al seguimiento al informe de gestión vigencia 2018.</t>
  </si>
  <si>
    <t>De conformidad con lo señalado en el Estatuto Anticorrupción Ley 1474 de 2011 se presenta el
informe pormenorizado de Control Interno correspondiente al Cuatrimestre Noviembre de 2018 a
Marzo de 2019 de acuerdo con lo establecido en el Decreto 1499 de 2017, articulo 9 el nuevo
Modelo Integrado de Planeación y Gestión - MIPG.
Se observa el Modelo Integrado de Planeación y Gestión que busca fortalecer la medición y
desempeño de las Entidades Públicas.</t>
  </si>
  <si>
    <t>http://corpoguajira.gov.co/wp/audiencia-publica-seguimiento-al-plan-accion-cuatrienal/</t>
  </si>
  <si>
    <t>http://corpoguajira.gov.co/wp/transparencia-acceso-la-infomacion-publica/
http://corpoguajira.gov.co/wp/organigrama/
http://corpoguajira.gov.co/wp/procesos/
http://corpoguajira.gov.co/wp/formularios-para-descarga/</t>
  </si>
  <si>
    <t>4.1 La corporación cuenta con un firewall fortigate 200D el cual protege a la red de datos y servidores de la corporación de ataques e intentos de vulnerar la seguridad el cual se actualiza automáticamente por internet de las principales amenazas.                        4,2 El centro de datos cuenta con un sistema de acceso restringido por tarjetas el cual impide el ingresoa usuarios no autorizados. todos los servidores requieren de usuarios y contraseñas para su acceso. todos los aplicativos requieren de usuarios y contraseñas para su acceso                                                        4,3 se tiene una programacion de copias de seguridad de la base de datos de los principales aplicativos de la corporacion (PCT, NOMINA, SICO,SIG, etc.) y se cuenta con un registro de los mismos segun esta descrito en el procedimiento                              4,4 se presento al comite antitramite y de gobierno en linea el MPSI (Modelo de privacidad y seguridad de la informacion) para su aprobacion e implementacion.</t>
  </si>
  <si>
    <t>TOTAL</t>
  </si>
  <si>
    <t>mediante oficios con radicado INT: 912, INT: 913, INT:1330, INT:1811 de marzo y abril de 2019, se enviaron las listas de chequeo  para la presentación y viabilización de proyectos.</t>
  </si>
  <si>
    <t>Se dio cumplimiento a la siguiente actividad tal como consta en el oficio INT RAD:1858 donde se anexan las listas de asistencia a la capacitacion realizada el 9 de mayo de 2019.</t>
  </si>
  <si>
    <t>No se registra evidencia</t>
  </si>
  <si>
    <t>Actualmente se encuentran en la revisión final del inventario por dependencia y funcionarios con el fin de realizar la socialización ( no se registra evidencia).</t>
  </si>
  <si>
    <t xml:space="preserve">No se registro evidencia </t>
  </si>
  <si>
    <t xml:space="preserve">No registra evidencia
</t>
  </si>
  <si>
    <t xml:space="preserve">A corte 26 de Abril de 2019 se presento  el informe para  medir la sastisfaccion al cliente externo de la corporacion. El cual se dio a conocer en la audiencia  publica realizada al 30 de abril de 2019. </t>
  </si>
  <si>
    <t>Actualmente se vienen adelantado las actividades que hacen referencia a la estrategia gobierno digital.</t>
  </si>
  <si>
    <t>Boletin de tesoreria a 30/04/2019.
en cuanto a las conciliaciones no se registra evidencia.</t>
  </si>
  <si>
    <t>Esta actividad se llevará a cabo en el segundo semestre de 2019</t>
  </si>
  <si>
    <t>Riesgo de Corrupción</t>
  </si>
  <si>
    <t>Estrategia Antitramite</t>
  </si>
  <si>
    <t>Rendicion de Cuenta</t>
  </si>
  <si>
    <t>Atencion al Ciudadano</t>
  </si>
  <si>
    <t>Transparencia y acceso a la informacion</t>
  </si>
  <si>
    <t>Numero de Componentes</t>
  </si>
  <si>
    <t xml:space="preserve">Acción u Omisión  </t>
  </si>
  <si>
    <t>Pérdida de recursos, afectación de la imagen y misión de la Entidad. Actuación disciplinaria</t>
  </si>
  <si>
    <t xml:space="preserve">Catastrófico </t>
  </si>
  <si>
    <t>Se entrego evidencia de los formatos de las listas de chequeo  a fin de revisar y evaluar los  proyectos de inversión publica, decepcionados en la oficina de banco de proyectos.(soporte - listas de chequeo). 
Según oficio con radicado INT: 2278, la capacitación para los funcionarios de la entidad se tiene programada para el segundo semestre de 2019.</t>
  </si>
  <si>
    <t xml:space="preserve">Desarrollar la estrategia de comunicaciones y atención al ciudadano garantizando que la información sea clara,  veraz y oportuna </t>
  </si>
  <si>
    <t>2.1   Registros de asistencia a socializaciones.</t>
  </si>
  <si>
    <t>El 1 de abril de 2019 se adoptaron los ajustes a los procedimientos de PQRSD y Atención a las Quejas Ambientales.                                               El 8 de Abril de 2019 se realizo capacitación y socialización del procedimiento de PQRSD y Atención a las Quejas Ambientales a los funcionarios de la sede territorial.( se aportaron las listas de asistencia)</t>
  </si>
  <si>
    <t>se vienen desarrollando  jornadas de reinducción y capacitación a todos los funcionarios de la corporación para garantizar la correcta atención y tramite de PQRSD y Quejas Ambientales  (se aportaron las lista de asistencia).</t>
  </si>
  <si>
    <t>Gestión Tics</t>
  </si>
  <si>
    <t xml:space="preserve">Gestionar las herramientas Tecnología de Información y Comunicaciones Tics utilizando intrumentos y materiales amigables con el medio ambiente  que permitan el fortalecimiento en la administracion y aseguramiento de la informacion asi como la utlizilzacion de hardware y software para el cumplimiento de la mision institucional </t>
  </si>
  <si>
    <t>Se hizo entrega del Manual de calidad actualizado a la vigencia 2019.</t>
  </si>
  <si>
    <t>Segumiento enero - abril 2019</t>
  </si>
  <si>
    <t xml:space="preserve">No se registra evidencia </t>
  </si>
  <si>
    <t>Seguimiento Enero - Abril 2019</t>
  </si>
  <si>
    <t>Se envía resolución en el que se evidencia la inclusión de los procesos a socializar en la reinducción programadas durante los meses de agosto y septiembre de 2019, y las listas de asistencias al evento. Aunque en la programación se establece la socialización para el 9 de septiembre, esta se llevó a cabo durante la jornada del 12 de agosto.</t>
  </si>
  <si>
    <t>%</t>
  </si>
  <si>
    <t>Grado de avance 2do cuatrimestre</t>
  </si>
  <si>
    <t>Se realizo capacitación a a los funcionarios del Grupo de Educación Ambiental sobre la politica nacional de educación ambiental. El dia 06 de febrero de 2019</t>
  </si>
  <si>
    <t>Seguimiento Sep - Dic-19</t>
  </si>
  <si>
    <t>Segumiento Sep  - Dic 2019</t>
  </si>
  <si>
    <t>Seguimiento Sep - Dic - 19</t>
  </si>
  <si>
    <t>Seguimiento Sep a Dic de  2019</t>
  </si>
  <si>
    <t>http://corpoguajira.gov.co/wp/foros/foro/foro-presupuesto-participativo-2020/      http://corpoguajira.gov.co/wp/presupuesto-participativo-2019/</t>
  </si>
  <si>
    <t>http://corpoguajira.gov.co/wp/convocatoria-audiencia-publica-2016-2019/    se anexa copia fisica de la convocatoria a la audiencia publica de cierre el dia 20 de diciembre de 2019</t>
  </si>
  <si>
    <t>http://corpoguajira.gov.co/wp/convocatoria-audiencia-publica-2016-2019/     se anexa pantalazo en fisico.</t>
  </si>
  <si>
    <t>http://corpoguajira.gov.co/wp/wp-content/uploads/2019/11/CONVOCATORIA-AUDIENCIA-PUBLICA-INFORME-DE-CIERRE.pdf</t>
  </si>
  <si>
    <t>Se aplicó la encuesta de percepción a las comunidades que participaron en la rendición de cuenta al seguimiento al informe de gestión vigencia 2019.</t>
  </si>
  <si>
    <t>Se realizó la actualización del Manual de Contratación según Resolución No.3417 del 09 de Diciembre de 2019 la cual se anexa en físico.
Se anexa certificación capacitaión realizada en Compra Pública y Contratación Estatal, anexo copia del certificado en físico</t>
  </si>
  <si>
    <t>Se anexa certificación expedida por el area Juridica de fecha 08/01/2020, manifestando que se hizo entrega oportuna de los informes de supervision por parte de los funcionarios de la entidad.</t>
  </si>
  <si>
    <t>Se anexa certificacion del area juridica donde manifiestas que se realizó seguimiento y monitoreo al estado de los procesos judiciales reportados en la plataforma eKogui a corte diciembre de 2019.</t>
  </si>
  <si>
    <t>Durante este periodo se presentaron 4 informes de seguimiento a las PQRSD y Quejas Ambientales en los cuales se describió la dinámica de atención a los requerimientos presentados por los grupos de interes una vez concluidos cada mes sometido al seguimiento; es preciso indicar que el seguimiento a las atención se realiza en forma inmediata a través de diferentes mecanismos como son: seguimiento electrónico (correo electrónico, sistema documental SICO y cuenta de Google Drive), seguimiento telefónico con las secretarias de cada área y seguimiento presencial cuando los anteriores mecanismos no surten efecto y es inmimente hacer uso de esta modalidad.                                                  Finalmente se indica que durante este periodo se acordó con cada área la designación de un funcionario para ser el responsable de garantizar en su dependencia el buen uso, chequeo y retroalimentación de las acciones de atención a las PQRSD y Quejas Ambientales que son asignadas y cargadas a la matriz de trazabilidad y seguimiento que se encuentra compartida a través de Google Drive con cada área.</t>
  </si>
  <si>
    <t>En desarrollo de este periodo se realizó seguimiento al funcionamiento de los Canales de información al servicio del ciudadano; A través de radicado INT-4199 de fecha 27 de septiembre de 2019 se presentó informe descriptivo con la verificación respecto al funcionamiento de las herramientas y canales de comunicación habilitados por la Corporación.</t>
  </si>
  <si>
    <t>Al finalizar la vigencia 2019 se cumplió con la presentación de 4 informes de medición de la percepción y satisfacción del cliente externo de la Corporación, logrando la identificación de las principales caracteristicas relacionadas con los grupos de interes y sus impresiones de acuerdo con su experiencia frente a CORPOGUAJIRA.</t>
  </si>
  <si>
    <t>,</t>
  </si>
  <si>
    <t>Se registró el inicio del proceso de concertación de aspectos ambientales para el trámite de modificación excepcional de normas urbanísticas para el municipio de Albania, diligenciado la lista de chequeo correspondiente. No se han registrado otros trámites de concertación.</t>
  </si>
  <si>
    <t>.1 La corporación cuenta con un firewall fortigate 200D el cual protege a la red de datos y servidores de la corporación de ataques e intentos de vulnerar la seguridad el cual se actualiza automáticamente. Se realizó un analisis de vulnerabilidad de toda la red de datos de la corporación a traves de un consultor externo para prevenir futuros ataques de Ramsonware (Contrato PMC-0032-19).                      
4,2 El centro de datos cuenta con un sistema de acceso restringido por tarjetas el cual impide el ingreso a usuarios no autorizados. Se realizó un analisis del estado de los servidores y del centro de  datos (Contrato PMC 0033-19). Todos los servidores requieren de usuarios y contraseñas para su acceso. Todos los aplicativos requieren de usuarios y contraseñas para su acceso.                                                        
4,3 Se tiene una programacion de copias de seguridad de la base de datos de los principales aplicativos de la corporacion (PCT, NOMINA, SICO, etc.) y se cuenta con un registro de los mismos segun esta descrito en el procedimiento. Las copias de seguridad se realizan diariamente a los aplicativos principales y se envían copias a la NUBE. Los reportes de las copias de seguridad realizadas reposan en laficina de Gestión TIC.                             
4,4 Se cuenta con un MPSI (Modelo de privacidad y seguridad de la informacion).</t>
  </si>
  <si>
    <t>tendientes a mejorar los niveles de seguridad de la información en la Corporación ejecutando diagnósticos y evaluación de la infraestructura tecnológica. Se realizo un diagnóstico del centro de datos para evaluar su estado. Se realizaron actualizaciones en la página web para mejorar la transparencia y el acceso a la información.</t>
  </si>
  <si>
    <t xml:space="preserve">Enviamos informe de estado de conciliaciones presentado por el funcionario encargado. El último boletín de tesorería impreso y revisado data del 30 de diciembre de 2019. Actualmente la oficina de sistemas se encuentra trabajando en las fallas que obstaculizan el normal funcionamiento del módulo de egresos, necesario para la impresión de los mismos.
  </t>
  </si>
  <si>
    <t xml:space="preserve">han realizado las actualizaciones de inventarios por responsables a cada uno de los funcionarios de la Corporación, de acuerdo a la última revisión periódica la cual inició en Diciembre de 2018 y culminó en febrero de 2019 debido a los cambios en la planta de personal; una vez se entregan los elementos devolutivos a los Funcionarios se les indica la cantidad de elementos asignados, número de placa, el estado, el adecuado uso y los procedimientos indicados para el buen manejo de estos.
Igualmente se le hace acompañamiento permanente a los funcionarios cuando requieren o necesitan algún movimiento de los inventarios  y actualizaciones  de los mismos"
</t>
  </si>
  <si>
    <t>De conformidad con lo señalado en el Estatuto Anticorrupción Ley 1474 de 2011 se presenta el
informe pormenorizado de Control Interno correspondiente al Cuatrimestre agosto de 2019 a
noviembre de 2019 de acuerdo con lo establecido en el Decreto 1499 de 2017, articulo 9 el nuevo
Modelo Integrado de Planeación y Gestión - MIPG.
Se observa el Modelo Integrado de Planeación y Gestión que busca fortalecer la medición y
desempeño de las Entidades Públicas. las auditorias llevadas a cabo en la vigencia 2019 estan contenidas en el programa y plan de auditoria de la vigencia en cita.</t>
  </si>
  <si>
    <t>Se dio cumplimiento a la siguiente actividad tal como consta en el oficio INT RAD:1858 donde se anexan las listas de asistencia a la capacitacion realizada el 9 de mayo de 2019.
Mediante informe tecnico se realizó la proyección de valores, este se corrigió y se envió nuevamente para redacción esperando el ajuste del salario minimo legal y el cierre del IPC 2019. En la primera semana de Enero se presentará a la Subdirección de Autoridad Ambiental la relacion de costos por servicios de Seguimiento Ambiental para implementar la política de racionalización, estandarización y automatización de trámites y servicios, para que los usuarios permisionados tengan claridad de los valores a cancelar por servicios de Seguimiento Ambiental. Actualmente el proceso se encuentra en revisión y ajustes donde se publicaran los valores por servicios de seguimiento ambiental.</t>
  </si>
  <si>
    <t>El día 30 de Septiembre de 2019 se cumplió cronograma de reinducción general al personal de la Corporación en los temas de Procedimiento PQRSD y Quejas Ambientales, espacio que fue aprovechado para socializar los ajustes a dichos procedimientos y recordar intems claves que permitan fortalecer las principales dificultades en el desarrollo de los mismos y redundar en una mejor atención al ciudadano.</t>
  </si>
  <si>
    <t>Se realizó la debida evaluación a un (1) proyecto enviado por la Subdirección de Gestión Ambiental, aplicándole la lista de chequeo a fin de saber si cumplia los requisitos para aceder a los recursos del nivel central. 
La evidencia de la aplicación de la lista de chequeo del proyecto evaluado reposa en la carpeta física: Evaluación a Proyectos 2019 ubicada en la Oficina de Banco de Proyectos del Área de Planificación Corporativa.
Así mismo, se brindó asesoría y asistencia técnica a los formuladores de proyectos en cuanto a la metodología y al cumplimiento de los requisitos exigidos por las diferentes fuentes de financiación.    Se realizó capacitación en "Fortalecimiento en la formulación y ejecución de proyectos de inversión en Corpoguajira" el día 19 de diciembre de 2019, dirigida a los formuladores, supervisores, contratistas e interventores.</t>
  </si>
  <si>
    <t>A través de correos electrónicos se ha venido sensibilizando a los lideres de procesos y personal clave para la atención de PQRSD y Quejas Ambientales al interior de la Corporación en el sentido que se ha orientado al ejercicio del autocontrol como principio fundamental para el cumplimiento efectivo de los compromisos asignados y en ese propósito evitar el vencimiento de los términos de atención establecidos por la legislación nacional</t>
  </si>
  <si>
    <t xml:space="preserve">Se adoptó mediante Resolución No. 03567  del 20 de diciembre de 2019 , para el pago por servicios de seguimiento ambiental. </t>
  </si>
  <si>
    <t>Resolución 3568 del 20 de diciembre de 2019.</t>
  </si>
  <si>
    <t>Se realizó un diagnostico integral a los arhivos por parte del area de Secretaria General detectandose fortalezas y oportunidades de mejora.    
Se anexa evidencia de la matriz que contiene control de condiciones ambientales (temperatura y humedad)
Se proyectó el plan de conservación documental que debe ser aprobado por el Comité de archivo en el presente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</si>
</sst>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3" x14ac:knownFonts="1">
    <font>
      <sz val="11"/>
      <color theme="1"/>
      <name val="Calibri"/>
      <family val="2"/>
      <scheme val="minor"/>
    </font>
    <font>
      <sz val="12"/>
      <name val="Arial Narrow"/>
      <family val="2"/>
    </font>
    <font>
      <sz val="11"/>
      <name val="Arial Narrow"/>
      <family val="2"/>
    </font>
    <font>
      <b/>
      <sz val="12"/>
      <name val="Arial Narrow"/>
      <family val="2"/>
    </font>
    <font>
      <sz val="12"/>
      <name val="Calibri"/>
      <family val="2"/>
      <scheme val="minor"/>
    </font>
    <font>
      <sz val="12"/>
      <color theme="1"/>
      <name val="Calibri"/>
      <family val="2"/>
      <scheme val="minor"/>
    </font>
    <font>
      <b/>
      <sz val="11"/>
      <name val="Arial Narrow"/>
      <family val="2"/>
    </font>
    <font>
      <b/>
      <sz val="10"/>
      <name val="Arial Narrow"/>
      <family val="2"/>
    </font>
    <font>
      <sz val="10"/>
      <name val="Arial Narrow"/>
      <family val="2"/>
    </font>
    <font>
      <sz val="10"/>
      <color theme="1"/>
      <name val="Arial Narrow"/>
      <family val="2"/>
    </font>
    <font>
      <sz val="10"/>
      <color rgb="FFFF0000"/>
      <name val="Arial Narrow"/>
      <family val="2"/>
    </font>
    <font>
      <b/>
      <sz val="11"/>
      <color theme="1"/>
      <name val="Calibri"/>
      <family val="2"/>
      <scheme val="minor"/>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sz val="10"/>
      <name val="Arial"/>
      <family val="2"/>
    </font>
    <font>
      <sz val="8"/>
      <color indexed="8"/>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indexed="8"/>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03">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thin">
        <color indexed="64"/>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ck">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ck">
        <color indexed="64"/>
      </top>
      <bottom style="thick">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ck">
        <color indexed="64"/>
      </bottom>
      <diagonal/>
    </border>
    <border>
      <left style="medium">
        <color indexed="64"/>
      </left>
      <right/>
      <top style="thick">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n">
        <color indexed="64"/>
      </top>
      <bottom/>
      <diagonal/>
    </border>
    <border>
      <left style="medium">
        <color indexed="64"/>
      </left>
      <right/>
      <top style="thick">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thick">
        <color indexed="64"/>
      </bottom>
      <diagonal/>
    </border>
    <border>
      <left/>
      <right/>
      <top style="thin">
        <color indexed="64"/>
      </top>
      <bottom style="medium">
        <color indexed="64"/>
      </bottom>
      <diagonal/>
    </border>
  </borders>
  <cellStyleXfs count="4">
    <xf numFmtId="0" fontId="0" fillId="0" borderId="0"/>
    <xf numFmtId="0" fontId="16" fillId="0" borderId="0"/>
    <xf numFmtId="9" fontId="18" fillId="0" borderId="0" applyFont="0" applyFill="0" applyBorder="0" applyAlignment="0" applyProtection="0"/>
    <xf numFmtId="0" fontId="19" fillId="0" borderId="0" applyNumberFormat="0" applyFill="0" applyBorder="0" applyAlignment="0" applyProtection="0"/>
  </cellStyleXfs>
  <cellXfs count="395">
    <xf numFmtId="0" fontId="0" fillId="0" borderId="0" xfId="0"/>
    <xf numFmtId="0" fontId="4" fillId="0" borderId="0" xfId="0" applyFont="1"/>
    <xf numFmtId="0" fontId="5" fillId="0" borderId="0" xfId="0" applyFont="1"/>
    <xf numFmtId="0" fontId="5" fillId="0" borderId="0" xfId="0" applyFont="1" applyFill="1"/>
    <xf numFmtId="0" fontId="3" fillId="0" borderId="6"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pplyAlignment="1">
      <alignment horizontal="left" vertical="top" wrapText="1"/>
    </xf>
    <xf numFmtId="0" fontId="13" fillId="0" borderId="3" xfId="0" applyFont="1" applyFill="1" applyBorder="1" applyAlignment="1">
      <alignment horizontal="justify" vertical="center" wrapText="1"/>
    </xf>
    <xf numFmtId="0" fontId="15" fillId="0" borderId="3" xfId="1" applyFont="1" applyFill="1" applyBorder="1" applyAlignment="1">
      <alignment horizontal="left" vertical="center" wrapText="1"/>
    </xf>
    <xf numFmtId="14" fontId="15" fillId="0" borderId="3" xfId="1" applyNumberFormat="1" applyFont="1" applyFill="1" applyBorder="1" applyAlignment="1">
      <alignment horizontal="center" vertical="center" wrapText="1"/>
    </xf>
    <xf numFmtId="0" fontId="15" fillId="0" borderId="3" xfId="1" applyFont="1" applyFill="1" applyBorder="1" applyAlignment="1">
      <alignment horizontal="justify" vertical="center" wrapText="1"/>
    </xf>
    <xf numFmtId="0" fontId="13" fillId="2" borderId="9" xfId="0" applyFont="1" applyFill="1" applyBorder="1" applyAlignment="1">
      <alignment horizontal="center" vertical="center" wrapText="1"/>
    </xf>
    <xf numFmtId="0" fontId="11" fillId="0" borderId="0" xfId="0" applyFont="1"/>
    <xf numFmtId="0" fontId="12" fillId="0" borderId="18"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15" fillId="2" borderId="2" xfId="0" applyNumberFormat="1" applyFont="1" applyFill="1" applyBorder="1" applyAlignment="1">
      <alignment vertical="center" wrapText="1"/>
    </xf>
    <xf numFmtId="0" fontId="13" fillId="0" borderId="2" xfId="0" applyFont="1" applyBorder="1" applyAlignment="1">
      <alignment vertical="center" wrapText="1"/>
    </xf>
    <xf numFmtId="0" fontId="15" fillId="2" borderId="2" xfId="0" applyFont="1" applyFill="1" applyBorder="1" applyAlignment="1">
      <alignment vertical="center" wrapText="1"/>
    </xf>
    <xf numFmtId="0" fontId="15" fillId="0" borderId="2" xfId="0" applyFont="1" applyFill="1" applyBorder="1" applyAlignment="1">
      <alignment horizontal="center" vertical="center" wrapText="1"/>
    </xf>
    <xf numFmtId="0" fontId="15" fillId="2" borderId="3" xfId="1" applyFont="1" applyFill="1" applyBorder="1" applyAlignment="1">
      <alignment horizontal="left" vertical="center" wrapText="1"/>
    </xf>
    <xf numFmtId="0" fontId="15" fillId="2" borderId="2" xfId="1" applyFont="1" applyFill="1" applyBorder="1" applyAlignment="1">
      <alignment horizontal="left" vertical="center" wrapText="1"/>
    </xf>
    <xf numFmtId="0" fontId="13" fillId="0" borderId="2" xfId="0" applyFont="1" applyFill="1" applyBorder="1" applyAlignment="1">
      <alignment horizontal="justify" vertical="center" wrapText="1"/>
    </xf>
    <xf numFmtId="0" fontId="15" fillId="0" borderId="2" xfId="1" applyFont="1" applyFill="1" applyBorder="1" applyAlignment="1">
      <alignment horizontal="left" vertical="center" wrapText="1"/>
    </xf>
    <xf numFmtId="0" fontId="15" fillId="0" borderId="2" xfId="1" applyFont="1" applyFill="1" applyBorder="1" applyAlignment="1">
      <alignment horizontal="justify" vertical="center" wrapText="1"/>
    </xf>
    <xf numFmtId="0" fontId="15" fillId="2" borderId="2" xfId="0" applyFont="1" applyFill="1" applyBorder="1" applyAlignment="1">
      <alignment horizontal="center" vertical="center" wrapText="1"/>
    </xf>
    <xf numFmtId="14" fontId="15" fillId="2" borderId="2" xfId="0" applyNumberFormat="1" applyFont="1" applyFill="1" applyBorder="1" applyAlignment="1">
      <alignment vertical="center" wrapText="1"/>
    </xf>
    <xf numFmtId="14" fontId="15" fillId="2" borderId="2"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0" xfId="1" applyFont="1" applyFill="1" applyBorder="1" applyAlignment="1">
      <alignment horizontal="left" vertical="center" wrapText="1"/>
    </xf>
    <xf numFmtId="0" fontId="13" fillId="2" borderId="10" xfId="0" applyFont="1" applyFill="1" applyBorder="1" applyAlignment="1">
      <alignment horizontal="justify" vertical="center" wrapText="1"/>
    </xf>
    <xf numFmtId="14" fontId="15" fillId="2" borderId="10" xfId="1" applyNumberFormat="1" applyFont="1" applyFill="1" applyBorder="1" applyAlignment="1">
      <alignment horizontal="center" vertical="center" wrapText="1"/>
    </xf>
    <xf numFmtId="0" fontId="15" fillId="2" borderId="10" xfId="1" applyFont="1" applyFill="1" applyBorder="1" applyAlignment="1">
      <alignment horizontal="justify" vertical="center" wrapText="1"/>
    </xf>
    <xf numFmtId="0" fontId="17" fillId="0" borderId="30" xfId="1" applyFont="1" applyFill="1" applyBorder="1" applyAlignment="1">
      <alignment horizontal="justify" vertical="center" wrapText="1"/>
    </xf>
    <xf numFmtId="0" fontId="17" fillId="0" borderId="23" xfId="1" applyFont="1" applyFill="1" applyBorder="1" applyAlignment="1">
      <alignment horizontal="justify" vertical="center" wrapText="1"/>
    </xf>
    <xf numFmtId="0" fontId="17" fillId="2" borderId="17" xfId="1" applyFont="1" applyFill="1" applyBorder="1" applyAlignment="1">
      <alignment horizontal="justify" vertical="center" wrapText="1"/>
    </xf>
    <xf numFmtId="0" fontId="13" fillId="0" borderId="44" xfId="0" applyFont="1" applyFill="1" applyBorder="1" applyAlignment="1">
      <alignment horizontal="center" vertical="center" wrapText="1"/>
    </xf>
    <xf numFmtId="0" fontId="14" fillId="0" borderId="32" xfId="0" applyFont="1" applyFill="1" applyBorder="1" applyAlignment="1">
      <alignment horizontal="center" vertical="center" wrapText="1"/>
    </xf>
    <xf numFmtId="164" fontId="14" fillId="0" borderId="32" xfId="0" applyNumberFormat="1" applyFont="1" applyFill="1" applyBorder="1" applyAlignment="1">
      <alignment horizontal="center" vertical="center" wrapText="1"/>
    </xf>
    <xf numFmtId="0" fontId="14" fillId="0" borderId="32" xfId="0" applyFont="1" applyFill="1" applyBorder="1" applyAlignment="1">
      <alignment horizontal="center" wrapText="1"/>
    </xf>
    <xf numFmtId="0" fontId="4" fillId="2" borderId="0" xfId="0" applyFont="1" applyFill="1"/>
    <xf numFmtId="0" fontId="5" fillId="2" borderId="0" xfId="0" applyFont="1" applyFill="1"/>
    <xf numFmtId="0" fontId="3" fillId="0"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49" fontId="15" fillId="2" borderId="10" xfId="0" applyNumberFormat="1" applyFont="1" applyFill="1" applyBorder="1" applyAlignment="1">
      <alignment horizontal="justify" vertical="center" wrapText="1"/>
    </xf>
    <xf numFmtId="49" fontId="15" fillId="2" borderId="10" xfId="0" applyNumberFormat="1" applyFont="1" applyFill="1" applyBorder="1" applyAlignment="1">
      <alignment horizontal="left" vertical="center" wrapText="1"/>
    </xf>
    <xf numFmtId="14" fontId="15" fillId="2" borderId="10" xfId="0" applyNumberFormat="1" applyFont="1" applyFill="1" applyBorder="1" applyAlignment="1">
      <alignment horizontal="center" vertical="center" wrapText="1"/>
    </xf>
    <xf numFmtId="0" fontId="13" fillId="0" borderId="10" xfId="0" applyFont="1" applyBorder="1" applyAlignment="1">
      <alignment vertical="center" wrapText="1"/>
    </xf>
    <xf numFmtId="0" fontId="17" fillId="0" borderId="30" xfId="1" applyFont="1" applyFill="1" applyBorder="1" applyAlignment="1">
      <alignment vertical="center" wrapText="1"/>
    </xf>
    <xf numFmtId="0" fontId="17" fillId="0" borderId="17" xfId="1" applyFont="1" applyFill="1" applyBorder="1" applyAlignment="1">
      <alignment horizontal="justify" vertical="center" wrapText="1"/>
    </xf>
    <xf numFmtId="0" fontId="14" fillId="0" borderId="13" xfId="0" applyFont="1" applyFill="1" applyBorder="1" applyAlignment="1">
      <alignment horizontal="center" vertical="center" wrapText="1"/>
    </xf>
    <xf numFmtId="164" fontId="14" fillId="0" borderId="13" xfId="0" applyNumberFormat="1"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8" xfId="0" applyFont="1" applyFill="1" applyBorder="1" applyAlignment="1">
      <alignment horizontal="center" wrapText="1"/>
    </xf>
    <xf numFmtId="0" fontId="14" fillId="0" borderId="56" xfId="0" applyFont="1" applyFill="1" applyBorder="1" applyAlignment="1">
      <alignment horizontal="center" vertical="center" wrapText="1"/>
    </xf>
    <xf numFmtId="9" fontId="0" fillId="0" borderId="0" xfId="0" applyNumberFormat="1"/>
    <xf numFmtId="0" fontId="14" fillId="0" borderId="33" xfId="0" applyFont="1" applyFill="1" applyBorder="1" applyAlignment="1">
      <alignment vertical="center" wrapText="1"/>
    </xf>
    <xf numFmtId="9" fontId="14" fillId="0" borderId="34" xfId="2" applyFont="1" applyFill="1" applyBorder="1" applyAlignment="1">
      <alignment horizontal="center" vertical="center" wrapText="1"/>
    </xf>
    <xf numFmtId="9" fontId="0" fillId="0" borderId="51" xfId="2" applyNumberFormat="1" applyFont="1" applyBorder="1" applyAlignment="1">
      <alignment horizontal="center" vertical="center" wrapText="1"/>
    </xf>
    <xf numFmtId="9" fontId="14" fillId="0" borderId="58" xfId="2" applyFont="1" applyFill="1" applyBorder="1" applyAlignment="1">
      <alignment horizontal="center" vertical="center" wrapText="1"/>
    </xf>
    <xf numFmtId="9" fontId="4" fillId="2" borderId="3" xfId="2" applyFont="1" applyFill="1" applyBorder="1" applyAlignment="1">
      <alignment horizontal="center" vertical="center"/>
    </xf>
    <xf numFmtId="9" fontId="0" fillId="0" borderId="40" xfId="2" applyFont="1" applyBorder="1" applyAlignment="1">
      <alignment horizontal="center" vertical="center"/>
    </xf>
    <xf numFmtId="9" fontId="4" fillId="0" borderId="0" xfId="0" applyNumberFormat="1" applyFont="1"/>
    <xf numFmtId="9" fontId="4" fillId="0" borderId="0" xfId="2" applyFont="1"/>
    <xf numFmtId="0" fontId="14" fillId="0" borderId="26" xfId="0" applyFont="1" applyFill="1" applyBorder="1" applyAlignment="1">
      <alignment horizontal="center" vertical="center" wrapText="1"/>
    </xf>
    <xf numFmtId="0" fontId="0" fillId="0" borderId="80" xfId="0" applyBorder="1" applyAlignment="1">
      <alignment horizontal="center" vertical="center"/>
    </xf>
    <xf numFmtId="9" fontId="0" fillId="0" borderId="81" xfId="0" applyNumberFormat="1" applyBorder="1" applyAlignment="1">
      <alignment horizontal="center" vertical="center"/>
    </xf>
    <xf numFmtId="0" fontId="17" fillId="0" borderId="3" xfId="1" applyFont="1" applyFill="1" applyBorder="1" applyAlignment="1">
      <alignment vertical="center" wrapText="1"/>
    </xf>
    <xf numFmtId="9" fontId="0" fillId="0" borderId="24" xfId="0" applyNumberFormat="1" applyBorder="1" applyAlignment="1">
      <alignment horizontal="center" vertical="center"/>
    </xf>
    <xf numFmtId="0" fontId="17" fillId="0" borderId="3" xfId="1" applyFont="1" applyFill="1" applyBorder="1" applyAlignment="1">
      <alignment horizontal="justify" vertical="center" wrapText="1"/>
    </xf>
    <xf numFmtId="0" fontId="14" fillId="0" borderId="55" xfId="0" applyFont="1" applyFill="1" applyBorder="1" applyAlignment="1">
      <alignment horizontal="center" vertical="center" wrapText="1"/>
    </xf>
    <xf numFmtId="9" fontId="0" fillId="0" borderId="23" xfId="0" applyNumberFormat="1" applyBorder="1" applyAlignment="1">
      <alignment horizontal="center" vertical="center"/>
    </xf>
    <xf numFmtId="9" fontId="0" fillId="0" borderId="52" xfId="2" applyFont="1" applyBorder="1" applyAlignment="1">
      <alignment horizontal="center" vertical="center"/>
    </xf>
    <xf numFmtId="0" fontId="0" fillId="0" borderId="3" xfId="0" applyBorder="1"/>
    <xf numFmtId="9" fontId="14" fillId="0" borderId="3" xfId="2" applyFont="1" applyFill="1" applyBorder="1" applyAlignment="1">
      <alignment horizontal="center" vertical="center" wrapText="1"/>
    </xf>
    <xf numFmtId="9" fontId="0" fillId="0" borderId="3" xfId="2" applyFont="1" applyBorder="1" applyAlignment="1">
      <alignment horizontal="center" vertical="center"/>
    </xf>
    <xf numFmtId="0" fontId="14" fillId="0" borderId="3" xfId="0" applyFont="1" applyFill="1" applyBorder="1" applyAlignment="1">
      <alignment horizontal="center" wrapText="1"/>
    </xf>
    <xf numFmtId="9" fontId="14" fillId="0" borderId="83" xfId="2" applyFont="1" applyFill="1" applyBorder="1" applyAlignment="1">
      <alignment horizontal="center" vertical="center" wrapText="1"/>
    </xf>
    <xf numFmtId="0" fontId="14" fillId="0" borderId="3" xfId="0" applyFont="1" applyFill="1" applyBorder="1" applyAlignment="1">
      <alignment horizontal="center" vertical="center" wrapText="1"/>
    </xf>
    <xf numFmtId="9" fontId="0" fillId="0" borderId="23" xfId="0" applyNumberFormat="1" applyBorder="1"/>
    <xf numFmtId="9" fontId="14" fillId="0" borderId="23" xfId="2" applyFont="1" applyFill="1" applyBorder="1" applyAlignment="1">
      <alignment horizontal="center" vertical="center" wrapText="1"/>
    </xf>
    <xf numFmtId="0" fontId="0" fillId="0" borderId="23" xfId="0" applyBorder="1"/>
    <xf numFmtId="9" fontId="0" fillId="0" borderId="52" xfId="2" applyNumberFormat="1" applyFont="1" applyBorder="1" applyAlignment="1">
      <alignment horizontal="center" vertical="center" wrapText="1"/>
    </xf>
    <xf numFmtId="9" fontId="0" fillId="0" borderId="53" xfId="2" applyFont="1" applyBorder="1" applyAlignment="1">
      <alignment horizontal="center" vertical="center"/>
    </xf>
    <xf numFmtId="9" fontId="0" fillId="0" borderId="59" xfId="2" applyFont="1" applyBorder="1" applyAlignment="1">
      <alignment horizontal="center" vertical="center"/>
    </xf>
    <xf numFmtId="9" fontId="0" fillId="0" borderId="23" xfId="2" applyFont="1" applyBorder="1" applyAlignment="1">
      <alignment horizontal="center" vertical="center"/>
    </xf>
    <xf numFmtId="9" fontId="0" fillId="0" borderId="79" xfId="2" applyFont="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11" fillId="0" borderId="3" xfId="0" applyFont="1" applyBorder="1" applyAlignment="1">
      <alignment horizontal="center"/>
    </xf>
    <xf numFmtId="0" fontId="14" fillId="0" borderId="8" xfId="0" applyFont="1" applyFill="1" applyBorder="1" applyAlignment="1">
      <alignment horizontal="center" vertical="center" wrapText="1"/>
    </xf>
    <xf numFmtId="9" fontId="0" fillId="0" borderId="23" xfId="0" applyNumberFormat="1" applyBorder="1" applyAlignment="1">
      <alignment horizontal="center"/>
    </xf>
    <xf numFmtId="0" fontId="15" fillId="0" borderId="9" xfId="0" applyFont="1" applyFill="1" applyBorder="1" applyAlignment="1">
      <alignment horizontal="justify" vertical="center" wrapText="1"/>
    </xf>
    <xf numFmtId="0" fontId="15" fillId="0" borderId="10" xfId="0" applyFont="1" applyFill="1" applyBorder="1" applyAlignment="1">
      <alignment horizontal="justify" vertical="center" wrapText="1"/>
    </xf>
    <xf numFmtId="0" fontId="12" fillId="0" borderId="9" xfId="0" applyFont="1" applyFill="1" applyBorder="1" applyAlignment="1">
      <alignment horizontal="center" vertical="center"/>
    </xf>
    <xf numFmtId="0" fontId="15" fillId="0" borderId="9" xfId="0" applyFont="1" applyFill="1" applyBorder="1" applyAlignment="1">
      <alignment horizontal="left" vertical="center" wrapText="1"/>
    </xf>
    <xf numFmtId="0" fontId="15" fillId="0" borderId="9" xfId="0" applyFont="1" applyFill="1" applyBorder="1" applyAlignment="1">
      <alignment horizontal="justify" vertical="center"/>
    </xf>
    <xf numFmtId="14" fontId="15" fillId="0" borderId="9" xfId="0" applyNumberFormat="1" applyFont="1" applyFill="1" applyBorder="1" applyAlignment="1">
      <alignment horizontal="center" vertical="center" wrapText="1"/>
    </xf>
    <xf numFmtId="0" fontId="17" fillId="0" borderId="9" xfId="1" applyFont="1" applyFill="1" applyBorder="1" applyAlignment="1">
      <alignment horizontal="justify" vertical="center" wrapText="1"/>
    </xf>
    <xf numFmtId="0" fontId="0" fillId="0" borderId="9" xfId="0" applyFill="1" applyBorder="1" applyAlignment="1">
      <alignment horizontal="center" vertical="center" wrapText="1"/>
    </xf>
    <xf numFmtId="9" fontId="0" fillId="0" borderId="43" xfId="0" applyNumberFormat="1" applyFill="1" applyBorder="1" applyAlignment="1">
      <alignment horizontal="center" vertical="center"/>
    </xf>
    <xf numFmtId="9" fontId="4" fillId="0" borderId="3" xfId="2" applyFont="1" applyFill="1" applyBorder="1" applyAlignment="1">
      <alignment horizontal="center" vertical="center"/>
    </xf>
    <xf numFmtId="0" fontId="14" fillId="0" borderId="37" xfId="0" applyFont="1" applyFill="1" applyBorder="1" applyAlignment="1">
      <alignment horizontal="center" vertical="center" wrapText="1"/>
    </xf>
    <xf numFmtId="0" fontId="15" fillId="0" borderId="37" xfId="0" applyFont="1" applyFill="1" applyBorder="1" applyAlignment="1">
      <alignment horizontal="left" vertical="center" wrapText="1"/>
    </xf>
    <xf numFmtId="0" fontId="15" fillId="0" borderId="37" xfId="0" applyFont="1" applyFill="1" applyBorder="1" applyAlignment="1">
      <alignment horizontal="justify" vertical="center"/>
    </xf>
    <xf numFmtId="0" fontId="15" fillId="0" borderId="37" xfId="0" applyFont="1" applyFill="1" applyBorder="1" applyAlignment="1">
      <alignment horizontal="justify" vertical="center" wrapText="1"/>
    </xf>
    <xf numFmtId="14" fontId="15" fillId="0" borderId="37" xfId="0" applyNumberFormat="1" applyFont="1" applyFill="1" applyBorder="1" applyAlignment="1">
      <alignment horizontal="center" vertical="center" wrapText="1"/>
    </xf>
    <xf numFmtId="0" fontId="17" fillId="0" borderId="37" xfId="1" applyFont="1" applyFill="1" applyBorder="1" applyAlignment="1">
      <alignment horizontal="justify" vertical="center" wrapText="1"/>
    </xf>
    <xf numFmtId="0" fontId="0" fillId="0" borderId="37" xfId="0" applyFill="1" applyBorder="1" applyAlignment="1">
      <alignment horizontal="left" vertical="center" wrapText="1"/>
    </xf>
    <xf numFmtId="0" fontId="0" fillId="0" borderId="10" xfId="0" applyFill="1" applyBorder="1" applyAlignment="1">
      <alignment horizontal="left" vertical="center" wrapText="1"/>
    </xf>
    <xf numFmtId="9" fontId="0" fillId="0" borderId="84" xfId="0" applyNumberFormat="1" applyFill="1" applyBorder="1" applyAlignment="1">
      <alignment horizontal="center" vertical="center"/>
    </xf>
    <xf numFmtId="0" fontId="12" fillId="0" borderId="3" xfId="0" applyFont="1" applyFill="1" applyBorder="1" applyAlignment="1">
      <alignment horizontal="center" vertical="center" wrapText="1"/>
    </xf>
    <xf numFmtId="0" fontId="15" fillId="0" borderId="3" xfId="0" applyFont="1" applyFill="1" applyBorder="1" applyAlignment="1">
      <alignment horizontal="justify" vertical="center"/>
    </xf>
    <xf numFmtId="14" fontId="15" fillId="0" borderId="3" xfId="0" applyNumberFormat="1" applyFont="1" applyFill="1" applyBorder="1" applyAlignment="1">
      <alignment horizontal="center" vertical="center" wrapText="1"/>
    </xf>
    <xf numFmtId="0" fontId="15" fillId="0" borderId="3" xfId="0" applyFont="1" applyFill="1" applyBorder="1" applyAlignment="1">
      <alignment horizontal="justify" vertical="center" wrapText="1"/>
    </xf>
    <xf numFmtId="0" fontId="17" fillId="0" borderId="4" xfId="1" applyFont="1" applyFill="1" applyBorder="1" applyAlignment="1">
      <alignment horizontal="justify" vertical="center" wrapText="1"/>
    </xf>
    <xf numFmtId="0" fontId="15" fillId="0" borderId="2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23" xfId="0" applyFont="1" applyFill="1" applyBorder="1" applyAlignment="1">
      <alignment horizontal="justify"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horizontal="left" vertical="center" wrapText="1"/>
    </xf>
    <xf numFmtId="0" fontId="15" fillId="0" borderId="10" xfId="0" applyFont="1" applyFill="1" applyBorder="1" applyAlignment="1">
      <alignment horizontal="justify" vertical="center"/>
    </xf>
    <xf numFmtId="14" fontId="15" fillId="0" borderId="10" xfId="0" applyNumberFormat="1" applyFont="1" applyFill="1" applyBorder="1" applyAlignment="1">
      <alignment horizontal="center" vertical="center" wrapText="1"/>
    </xf>
    <xf numFmtId="0" fontId="17" fillId="0" borderId="11" xfId="1" applyFont="1" applyFill="1" applyBorder="1" applyAlignment="1">
      <alignment horizontal="justify" vertical="center" wrapText="1"/>
    </xf>
    <xf numFmtId="0" fontId="15" fillId="0" borderId="17" xfId="0" applyFont="1" applyFill="1" applyBorder="1" applyAlignment="1">
      <alignment horizontal="justify" vertical="center" wrapText="1"/>
    </xf>
    <xf numFmtId="9" fontId="21" fillId="0" borderId="23" xfId="1" applyNumberFormat="1" applyFont="1" applyFill="1" applyBorder="1" applyAlignment="1">
      <alignment horizontal="center" vertical="center" wrapText="1"/>
    </xf>
    <xf numFmtId="9" fontId="20" fillId="0" borderId="3" xfId="2" applyFont="1" applyFill="1" applyBorder="1" applyAlignment="1">
      <alignment horizontal="center" vertical="center"/>
    </xf>
    <xf numFmtId="9" fontId="21" fillId="0" borderId="17" xfId="1" applyNumberFormat="1" applyFont="1" applyFill="1" applyBorder="1" applyAlignment="1">
      <alignment horizontal="center" vertical="center" wrapText="1"/>
    </xf>
    <xf numFmtId="9" fontId="18" fillId="0" borderId="51" xfId="2" applyNumberFormat="1" applyFont="1" applyBorder="1" applyAlignment="1">
      <alignment horizontal="center" vertical="center" wrapText="1"/>
    </xf>
    <xf numFmtId="9" fontId="18" fillId="0" borderId="82" xfId="2" applyNumberFormat="1" applyFont="1" applyBorder="1" applyAlignment="1">
      <alignment horizontal="center" vertical="center" wrapText="1"/>
    </xf>
    <xf numFmtId="9" fontId="22" fillId="0" borderId="3" xfId="2" applyFont="1" applyFill="1" applyBorder="1" applyAlignment="1">
      <alignment horizontal="center" vertical="center"/>
    </xf>
    <xf numFmtId="0" fontId="8" fillId="0" borderId="15" xfId="0" applyNumberFormat="1" applyFont="1" applyFill="1" applyBorder="1" applyAlignment="1">
      <alignment horizontal="left" vertical="center" wrapText="1"/>
    </xf>
    <xf numFmtId="0" fontId="7" fillId="0" borderId="48" xfId="0" applyFont="1" applyFill="1" applyBorder="1" applyAlignment="1">
      <alignment horizontal="center" vertical="center" wrapText="1"/>
    </xf>
    <xf numFmtId="0" fontId="8" fillId="0" borderId="5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5" xfId="0" applyNumberFormat="1" applyFont="1" applyFill="1" applyBorder="1" applyAlignment="1">
      <alignment horizontal="justify" vertical="center" wrapText="1"/>
    </xf>
    <xf numFmtId="0" fontId="8" fillId="0" borderId="6" xfId="0" applyFont="1" applyFill="1" applyBorder="1" applyAlignment="1">
      <alignment horizontal="justify" vertical="center" wrapText="1"/>
    </xf>
    <xf numFmtId="0" fontId="8" fillId="0" borderId="6" xfId="0" applyFont="1" applyFill="1" applyBorder="1" applyAlignment="1">
      <alignment vertical="center" wrapText="1"/>
    </xf>
    <xf numFmtId="0" fontId="8" fillId="0" borderId="6" xfId="0" applyFont="1" applyFill="1" applyBorder="1" applyAlignment="1">
      <alignment horizontal="center" vertical="center"/>
    </xf>
    <xf numFmtId="0" fontId="8"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wrapText="1"/>
    </xf>
    <xf numFmtId="0" fontId="8" fillId="0" borderId="68" xfId="0" applyFont="1" applyFill="1" applyBorder="1" applyAlignment="1">
      <alignment horizontal="justify" vertical="center" wrapText="1"/>
    </xf>
    <xf numFmtId="9" fontId="8" fillId="0" borderId="72" xfId="0" applyNumberFormat="1" applyFont="1" applyFill="1" applyBorder="1" applyAlignment="1">
      <alignment horizontal="left" vertical="center" wrapText="1"/>
    </xf>
    <xf numFmtId="9" fontId="4" fillId="0" borderId="69" xfId="0" applyNumberFormat="1" applyFont="1" applyFill="1" applyBorder="1" applyAlignment="1">
      <alignment horizontal="center" vertical="center" wrapText="1"/>
    </xf>
    <xf numFmtId="9" fontId="4" fillId="0" borderId="65" xfId="2" applyFont="1" applyFill="1" applyBorder="1" applyAlignment="1">
      <alignment horizontal="center" vertical="center"/>
    </xf>
    <xf numFmtId="0" fontId="8" fillId="0" borderId="30" xfId="0" applyFont="1" applyFill="1" applyBorder="1" applyAlignment="1">
      <alignment horizontal="justify" vertical="center" wrapText="1"/>
    </xf>
    <xf numFmtId="0" fontId="8" fillId="0" borderId="9" xfId="0" applyFont="1" applyFill="1" applyBorder="1" applyAlignment="1">
      <alignment horizontal="justify" vertical="center" wrapText="1"/>
    </xf>
    <xf numFmtId="0" fontId="8" fillId="0" borderId="9" xfId="0" applyFont="1" applyFill="1" applyBorder="1" applyAlignment="1">
      <alignment horizontal="center" vertical="center" wrapText="1"/>
    </xf>
    <xf numFmtId="0" fontId="8" fillId="0" borderId="28"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8" fillId="0" borderId="30" xfId="0" applyFont="1" applyFill="1" applyBorder="1" applyAlignment="1">
      <alignment horizontal="left" vertical="center" wrapText="1"/>
    </xf>
    <xf numFmtId="0" fontId="8" fillId="0" borderId="73" xfId="0" applyFont="1" applyFill="1" applyBorder="1" applyAlignment="1">
      <alignment horizontal="left" vertical="center" wrapText="1"/>
    </xf>
    <xf numFmtId="9" fontId="4" fillId="0" borderId="70" xfId="0" applyNumberFormat="1" applyFont="1" applyFill="1" applyBorder="1" applyAlignment="1">
      <alignment horizontal="center" vertical="center" wrapText="1"/>
    </xf>
    <xf numFmtId="9" fontId="4" fillId="0" borderId="66" xfId="2" applyFont="1" applyFill="1" applyBorder="1" applyAlignment="1">
      <alignment horizontal="center" vertical="center"/>
    </xf>
    <xf numFmtId="14" fontId="8" fillId="0" borderId="6" xfId="0" applyNumberFormat="1" applyFont="1" applyFill="1" applyBorder="1" applyAlignment="1">
      <alignment horizontal="center" vertical="center"/>
    </xf>
    <xf numFmtId="0" fontId="8" fillId="0" borderId="36"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18" xfId="0" applyFont="1" applyFill="1" applyBorder="1" applyAlignment="1">
      <alignment horizontal="center" vertical="center" wrapText="1"/>
    </xf>
    <xf numFmtId="0" fontId="8" fillId="0" borderId="19" xfId="0" applyNumberFormat="1" applyFont="1" applyFill="1" applyBorder="1" applyAlignment="1">
      <alignment horizontal="justify" vertical="center" wrapText="1"/>
    </xf>
    <xf numFmtId="0" fontId="8" fillId="0" borderId="19"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8" fillId="0" borderId="19" xfId="0" applyFont="1" applyFill="1" applyBorder="1" applyAlignment="1">
      <alignment horizontal="center" vertical="center"/>
    </xf>
    <xf numFmtId="14" fontId="8" fillId="0" borderId="19" xfId="0" applyNumberFormat="1" applyFont="1" applyFill="1" applyBorder="1" applyAlignment="1">
      <alignment horizontal="center" vertical="center"/>
    </xf>
    <xf numFmtId="14" fontId="8" fillId="0" borderId="19" xfId="0" applyNumberFormat="1" applyFont="1" applyFill="1" applyBorder="1" applyAlignment="1">
      <alignment horizontal="center" vertical="center" wrapText="1"/>
    </xf>
    <xf numFmtId="0" fontId="8" fillId="0" borderId="68" xfId="0" applyFont="1" applyFill="1" applyBorder="1" applyAlignment="1">
      <alignment horizontal="left" vertical="center" wrapText="1"/>
    </xf>
    <xf numFmtId="9" fontId="8" fillId="0" borderId="74"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10" xfId="0" applyFont="1" applyFill="1" applyBorder="1" applyAlignment="1">
      <alignment vertical="center" wrapText="1"/>
    </xf>
    <xf numFmtId="0" fontId="8" fillId="0" borderId="32" xfId="0" applyFont="1" applyFill="1" applyBorder="1" applyAlignment="1">
      <alignment vertical="center" wrapText="1"/>
    </xf>
    <xf numFmtId="0" fontId="8" fillId="0" borderId="32"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0" xfId="0" applyFont="1" applyFill="1" applyBorder="1" applyAlignment="1">
      <alignment horizontal="justify" vertical="center" wrapText="1"/>
    </xf>
    <xf numFmtId="14" fontId="8" fillId="0" borderId="10" xfId="0" applyNumberFormat="1" applyFont="1" applyFill="1" applyBorder="1" applyAlignment="1">
      <alignment horizontal="center" vertical="center"/>
    </xf>
    <xf numFmtId="14" fontId="8" fillId="0" borderId="10" xfId="0" applyNumberFormat="1" applyFont="1" applyFill="1" applyBorder="1" applyAlignment="1">
      <alignment horizontal="center" vertical="center" wrapText="1"/>
    </xf>
    <xf numFmtId="0" fontId="8" fillId="0" borderId="17" xfId="0" applyFont="1" applyFill="1" applyBorder="1" applyAlignment="1">
      <alignment horizontal="justify" vertical="center" wrapText="1"/>
    </xf>
    <xf numFmtId="9" fontId="8" fillId="0" borderId="75" xfId="0" applyNumberFormat="1" applyFont="1" applyFill="1" applyBorder="1" applyAlignment="1">
      <alignment horizontal="center" vertical="center" wrapText="1"/>
    </xf>
    <xf numFmtId="0" fontId="8" fillId="0" borderId="19" xfId="0" applyFont="1" applyFill="1" applyBorder="1" applyAlignment="1">
      <alignment horizontal="justify" vertical="center" wrapText="1"/>
    </xf>
    <xf numFmtId="0" fontId="8" fillId="0" borderId="13" xfId="0" applyFont="1" applyFill="1" applyBorder="1" applyAlignment="1">
      <alignment horizontal="center" vertical="center" wrapText="1"/>
    </xf>
    <xf numFmtId="9" fontId="8" fillId="0" borderId="76"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center" vertical="center"/>
    </xf>
    <xf numFmtId="9" fontId="8" fillId="0" borderId="77" xfId="0" applyNumberFormat="1"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9" fillId="0" borderId="2" xfId="0" applyFont="1" applyFill="1" applyBorder="1" applyAlignment="1">
      <alignment vertical="center" wrapText="1"/>
    </xf>
    <xf numFmtId="9" fontId="8" fillId="0" borderId="73" xfId="0" applyNumberFormat="1" applyFont="1" applyFill="1" applyBorder="1" applyAlignment="1">
      <alignment horizontal="center" vertical="center" wrapText="1"/>
    </xf>
    <xf numFmtId="0" fontId="8" fillId="0" borderId="15" xfId="0" applyFont="1" applyFill="1" applyBorder="1" applyAlignment="1">
      <alignment horizontal="justify" vertical="center" wrapText="1"/>
    </xf>
    <xf numFmtId="0" fontId="8" fillId="0" borderId="15" xfId="0" applyFont="1" applyFill="1" applyBorder="1" applyAlignment="1">
      <alignment horizontal="center" vertical="center"/>
    </xf>
    <xf numFmtId="14" fontId="8" fillId="0" borderId="15"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14" fontId="8" fillId="0" borderId="3" xfId="0" applyNumberFormat="1" applyFont="1" applyFill="1" applyBorder="1" applyAlignment="1">
      <alignment horizontal="center" vertical="center"/>
    </xf>
    <xf numFmtId="14" fontId="8" fillId="0" borderId="3" xfId="0" applyNumberFormat="1" applyFont="1" applyFill="1" applyBorder="1" applyAlignment="1">
      <alignment horizontal="center" vertical="center" wrapText="1"/>
    </xf>
    <xf numFmtId="0" fontId="8" fillId="0" borderId="23" xfId="0" applyFont="1" applyFill="1" applyBorder="1" applyAlignment="1">
      <alignment horizontal="left" vertical="center" wrapText="1"/>
    </xf>
    <xf numFmtId="9" fontId="8" fillId="0" borderId="66"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6" xfId="0" applyFont="1" applyFill="1" applyBorder="1" applyAlignment="1">
      <alignment horizontal="center" vertical="top" wrapText="1"/>
    </xf>
    <xf numFmtId="14" fontId="8" fillId="0" borderId="9"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8" fillId="0" borderId="8" xfId="0" applyFont="1" applyFill="1" applyBorder="1" applyAlignment="1">
      <alignment vertical="center" wrapText="1"/>
    </xf>
    <xf numFmtId="14" fontId="8" fillId="0" borderId="15" xfId="0" applyNumberFormat="1" applyFont="1" applyFill="1" applyBorder="1" applyAlignment="1">
      <alignment horizontal="center" vertical="center"/>
    </xf>
    <xf numFmtId="9" fontId="8" fillId="0" borderId="78" xfId="0" applyNumberFormat="1" applyFont="1" applyFill="1" applyBorder="1" applyAlignment="1">
      <alignment horizontal="center" vertical="center" wrapText="1"/>
    </xf>
    <xf numFmtId="9" fontId="4" fillId="0" borderId="71" xfId="0" applyNumberFormat="1" applyFont="1" applyFill="1" applyBorder="1" applyAlignment="1">
      <alignment horizontal="center" vertical="center" wrapText="1"/>
    </xf>
    <xf numFmtId="9" fontId="4" fillId="0" borderId="67" xfId="2" applyFont="1" applyFill="1" applyBorder="1" applyAlignment="1">
      <alignment horizontal="center" vertical="center"/>
    </xf>
    <xf numFmtId="9" fontId="4" fillId="0" borderId="51" xfId="0" applyNumberFormat="1" applyFont="1" applyFill="1" applyBorder="1"/>
    <xf numFmtId="9" fontId="4" fillId="0" borderId="82" xfId="0" applyNumberFormat="1" applyFont="1" applyFill="1" applyBorder="1"/>
    <xf numFmtId="0" fontId="8" fillId="0" borderId="3" xfId="0" applyFont="1" applyFill="1" applyBorder="1" applyAlignment="1">
      <alignment horizontal="justify" vertical="center" wrapText="1"/>
    </xf>
    <xf numFmtId="0" fontId="8" fillId="0" borderId="3" xfId="0" applyFont="1" applyFill="1" applyBorder="1" applyAlignment="1">
      <alignment horizontal="center" vertical="center"/>
    </xf>
    <xf numFmtId="0" fontId="8" fillId="0" borderId="3" xfId="0" applyFont="1" applyFill="1" applyBorder="1" applyAlignment="1">
      <alignment vertical="top" wrapText="1"/>
    </xf>
    <xf numFmtId="0" fontId="8" fillId="0" borderId="10" xfId="0" applyFont="1" applyFill="1" applyBorder="1" applyAlignment="1">
      <alignment horizontal="left" vertical="top" wrapText="1"/>
    </xf>
    <xf numFmtId="14" fontId="8" fillId="0" borderId="6" xfId="0" applyNumberFormat="1" applyFont="1" applyFill="1" applyBorder="1" applyAlignment="1">
      <alignment horizontal="center" vertical="center" wrapText="1"/>
    </xf>
    <xf numFmtId="0" fontId="8" fillId="0" borderId="13" xfId="0" applyFont="1" applyFill="1" applyBorder="1" applyAlignment="1">
      <alignment horizontal="justify" vertical="center" wrapText="1"/>
    </xf>
    <xf numFmtId="0" fontId="8" fillId="0" borderId="19" xfId="0" applyFont="1" applyFill="1" applyBorder="1" applyAlignment="1">
      <alignment vertical="center" wrapText="1"/>
    </xf>
    <xf numFmtId="0" fontId="8" fillId="0" borderId="8" xfId="0" applyFont="1" applyFill="1" applyBorder="1" applyAlignment="1">
      <alignment horizontal="justify"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9" fontId="14" fillId="0" borderId="17" xfId="2" applyFont="1" applyFill="1" applyBorder="1" applyAlignment="1">
      <alignment horizontal="center" vertical="center" wrapText="1"/>
    </xf>
    <xf numFmtId="0" fontId="15" fillId="0" borderId="10" xfId="0" applyFont="1" applyFill="1" applyBorder="1" applyAlignment="1">
      <alignment horizontal="justify" vertical="center" wrapText="1"/>
    </xf>
    <xf numFmtId="9" fontId="8" fillId="0" borderId="94" xfId="0" applyNumberFormat="1" applyFont="1" applyFill="1" applyBorder="1" applyAlignment="1">
      <alignment horizontal="left" vertical="center" wrapText="1"/>
    </xf>
    <xf numFmtId="0" fontId="8" fillId="0" borderId="95" xfId="0" applyFont="1" applyFill="1" applyBorder="1" applyAlignment="1">
      <alignment horizontal="left" vertical="center" wrapText="1"/>
    </xf>
    <xf numFmtId="0" fontId="8" fillId="0" borderId="96" xfId="0" applyFont="1" applyFill="1" applyBorder="1" applyAlignment="1">
      <alignment horizontal="left" vertical="center" wrapText="1"/>
    </xf>
    <xf numFmtId="9" fontId="8" fillId="0" borderId="96" xfId="0" applyNumberFormat="1" applyFont="1" applyFill="1" applyBorder="1" applyAlignment="1">
      <alignment horizontal="center" vertical="center" wrapText="1"/>
    </xf>
    <xf numFmtId="9" fontId="8" fillId="0" borderId="97" xfId="0" applyNumberFormat="1" applyFont="1" applyFill="1" applyBorder="1" applyAlignment="1">
      <alignment horizontal="center" vertical="center" wrapText="1"/>
    </xf>
    <xf numFmtId="9" fontId="8" fillId="0" borderId="101" xfId="0" applyNumberFormat="1" applyFont="1" applyFill="1" applyBorder="1" applyAlignment="1">
      <alignment horizontal="center" vertical="center" wrapText="1"/>
    </xf>
    <xf numFmtId="9" fontId="8" fillId="0" borderId="95" xfId="0" applyNumberFormat="1" applyFont="1" applyFill="1" applyBorder="1" applyAlignment="1">
      <alignment horizontal="center" vertical="center" wrapText="1"/>
    </xf>
    <xf numFmtId="9" fontId="8" fillId="0" borderId="98" xfId="0" applyNumberFormat="1" applyFont="1" applyFill="1" applyBorder="1" applyAlignment="1">
      <alignment horizontal="center" vertical="center" wrapText="1"/>
    </xf>
    <xf numFmtId="9" fontId="8" fillId="0" borderId="92" xfId="0" applyNumberFormat="1" applyFont="1" applyFill="1" applyBorder="1" applyAlignment="1">
      <alignment horizontal="center" vertical="center" wrapText="1"/>
    </xf>
    <xf numFmtId="0" fontId="4" fillId="0" borderId="10" xfId="0" applyFont="1" applyBorder="1"/>
    <xf numFmtId="0" fontId="4" fillId="0" borderId="8" xfId="0" applyFont="1" applyBorder="1"/>
    <xf numFmtId="9" fontId="4" fillId="0" borderId="9"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10" xfId="0" applyNumberFormat="1" applyFont="1" applyFill="1" applyBorder="1" applyAlignment="1">
      <alignment horizontal="center" vertical="center" wrapText="1"/>
    </xf>
    <xf numFmtId="9" fontId="4" fillId="0" borderId="32" xfId="0" applyNumberFormat="1" applyFont="1" applyFill="1" applyBorder="1"/>
    <xf numFmtId="0" fontId="17" fillId="0" borderId="23" xfId="1" applyFont="1" applyFill="1" applyBorder="1" applyAlignment="1">
      <alignment vertical="center" wrapText="1"/>
    </xf>
    <xf numFmtId="9" fontId="0" fillId="0" borderId="102" xfId="2" applyFont="1" applyBorder="1" applyAlignment="1">
      <alignment horizontal="center" vertical="center"/>
    </xf>
    <xf numFmtId="0" fontId="0" fillId="0" borderId="10" xfId="0" applyBorder="1"/>
    <xf numFmtId="0" fontId="0" fillId="0" borderId="8" xfId="0" applyBorder="1"/>
    <xf numFmtId="9" fontId="0" fillId="0" borderId="3" xfId="0" applyNumberFormat="1" applyBorder="1" applyAlignment="1">
      <alignment horizontal="center" vertical="center"/>
    </xf>
    <xf numFmtId="9" fontId="0" fillId="0" borderId="37" xfId="2" applyFont="1" applyBorder="1" applyAlignment="1">
      <alignment horizontal="center" vertical="center"/>
    </xf>
    <xf numFmtId="9" fontId="0" fillId="0" borderId="9" xfId="0" applyNumberFormat="1" applyBorder="1" applyAlignment="1">
      <alignment horizontal="center" vertical="center"/>
    </xf>
    <xf numFmtId="0" fontId="19" fillId="0" borderId="3" xfId="3" applyFill="1" applyBorder="1" applyAlignment="1">
      <alignment horizontal="center" vertical="center" wrapText="1"/>
    </xf>
    <xf numFmtId="9" fontId="0" fillId="0" borderId="23" xfId="0" applyNumberFormat="1" applyFill="1" applyBorder="1" applyAlignment="1">
      <alignment horizontal="center" vertical="center"/>
    </xf>
    <xf numFmtId="0" fontId="15"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10" fontId="0" fillId="0" borderId="17" xfId="0" applyNumberFormat="1" applyFill="1" applyBorder="1" applyAlignment="1">
      <alignment horizontal="center" vertical="center"/>
    </xf>
    <xf numFmtId="9" fontId="0" fillId="0" borderId="80" xfId="2" applyFont="1" applyBorder="1" applyAlignment="1">
      <alignment horizontal="center" vertical="center"/>
    </xf>
    <xf numFmtId="0" fontId="19" fillId="0" borderId="8" xfId="3" applyBorder="1" applyAlignment="1">
      <alignment horizontal="center" vertical="center" wrapText="1"/>
    </xf>
    <xf numFmtId="0" fontId="19" fillId="0" borderId="8" xfId="3" applyBorder="1" applyAlignment="1">
      <alignment horizontal="center" wrapText="1"/>
    </xf>
    <xf numFmtId="0" fontId="19" fillId="0" borderId="8" xfId="3" applyFill="1" applyBorder="1" applyAlignment="1">
      <alignment horizontal="center" vertical="center" wrapText="1"/>
    </xf>
    <xf numFmtId="0" fontId="19" fillId="0" borderId="8" xfId="3" applyBorder="1" applyAlignment="1">
      <alignment wrapText="1"/>
    </xf>
    <xf numFmtId="0" fontId="3" fillId="0" borderId="50"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 fillId="0" borderId="38" xfId="0" applyFont="1" applyBorder="1" applyAlignment="1"/>
    <xf numFmtId="0" fontId="2" fillId="0" borderId="59" xfId="0" applyFont="1" applyBorder="1" applyAlignment="1"/>
    <xf numFmtId="0" fontId="1" fillId="0" borderId="42" xfId="0" applyFont="1" applyBorder="1" applyAlignment="1"/>
    <xf numFmtId="0" fontId="2" fillId="0" borderId="57" xfId="0" applyFont="1" applyBorder="1" applyAlignment="1"/>
    <xf numFmtId="0" fontId="2" fillId="0" borderId="39" xfId="0" applyFont="1" applyBorder="1" applyAlignment="1"/>
    <xf numFmtId="0" fontId="2" fillId="0" borderId="23" xfId="0" applyFont="1" applyBorder="1" applyAlignment="1"/>
    <xf numFmtId="0" fontId="2" fillId="0" borderId="60" xfId="0" applyFont="1" applyBorder="1" applyAlignment="1"/>
    <xf numFmtId="0" fontId="2" fillId="0" borderId="17" xfId="0" applyFont="1" applyBorder="1" applyAlignment="1"/>
    <xf numFmtId="0" fontId="3" fillId="0" borderId="61" xfId="0" applyFont="1" applyFill="1" applyBorder="1" applyAlignment="1">
      <alignment horizontal="center" vertical="center"/>
    </xf>
    <xf numFmtId="0" fontId="2" fillId="0" borderId="15" xfId="0" applyFont="1" applyBorder="1" applyAlignment="1"/>
    <xf numFmtId="0" fontId="2" fillId="0" borderId="8" xfId="0" applyFont="1" applyBorder="1" applyAlignment="1"/>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55" xfId="0" applyFont="1" applyFill="1" applyBorder="1" applyAlignment="1">
      <alignment vertical="center" wrapTex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8" xfId="0" applyFont="1" applyBorder="1" applyAlignment="1">
      <alignment horizontal="center" wrapText="1"/>
    </xf>
    <xf numFmtId="0" fontId="3" fillId="0" borderId="35" xfId="0" applyFont="1" applyBorder="1" applyAlignment="1">
      <alignment horizontal="center" wrapText="1"/>
    </xf>
    <xf numFmtId="0" fontId="3" fillId="0" borderId="33" xfId="0" applyFont="1" applyBorder="1" applyAlignment="1">
      <alignment horizontal="center" wrapText="1"/>
    </xf>
    <xf numFmtId="0" fontId="3" fillId="0" borderId="39" xfId="0" applyFont="1" applyBorder="1" applyAlignment="1">
      <alignment horizontal="center" wrapText="1"/>
    </xf>
    <xf numFmtId="0" fontId="3" fillId="0" borderId="3" xfId="0" applyFont="1" applyBorder="1" applyAlignment="1">
      <alignment horizontal="center" wrapText="1"/>
    </xf>
    <xf numFmtId="0" fontId="3" fillId="0" borderId="34" xfId="0" applyFont="1" applyBorder="1" applyAlignment="1">
      <alignment horizontal="center" wrapText="1"/>
    </xf>
    <xf numFmtId="0" fontId="1" fillId="0" borderId="3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8" xfId="0" applyFont="1" applyBorder="1" applyAlignment="1">
      <alignment horizontal="center" vertical="center" wrapText="1"/>
    </xf>
    <xf numFmtId="0" fontId="3" fillId="0" borderId="88"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14" fillId="0" borderId="86"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14" fillId="0" borderId="8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3"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5" xfId="0" applyNumberFormat="1" applyFont="1" applyFill="1" applyBorder="1" applyAlignment="1">
      <alignment horizontal="left" vertical="center" wrapText="1"/>
    </xf>
    <xf numFmtId="0" fontId="8" fillId="0" borderId="13" xfId="0" applyNumberFormat="1" applyFont="1" applyFill="1" applyBorder="1" applyAlignment="1">
      <alignment horizontal="left" vertical="center" wrapText="1"/>
    </xf>
    <xf numFmtId="0" fontId="4" fillId="0" borderId="52" xfId="0" applyFont="1" applyFill="1" applyBorder="1" applyAlignment="1">
      <alignment horizontal="center"/>
    </xf>
    <xf numFmtId="0" fontId="4" fillId="0" borderId="53" xfId="0" applyFont="1" applyFill="1" applyBorder="1" applyAlignment="1">
      <alignment horizontal="center"/>
    </xf>
    <xf numFmtId="0" fontId="4" fillId="0" borderId="54" xfId="0" applyFont="1" applyFill="1" applyBorder="1" applyAlignment="1">
      <alignment horizontal="center"/>
    </xf>
    <xf numFmtId="9" fontId="8" fillId="0" borderId="75" xfId="0" applyNumberFormat="1" applyFont="1" applyFill="1" applyBorder="1" applyAlignment="1">
      <alignment horizontal="center" vertical="center"/>
    </xf>
    <xf numFmtId="9" fontId="8" fillId="0" borderId="85" xfId="0" applyNumberFormat="1" applyFont="1" applyFill="1" applyBorder="1" applyAlignment="1">
      <alignment horizontal="center" vertical="center"/>
    </xf>
    <xf numFmtId="0" fontId="7" fillId="0" borderId="4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14" fontId="8" fillId="0" borderId="15" xfId="0" applyNumberFormat="1" applyFont="1" applyFill="1" applyBorder="1" applyAlignment="1">
      <alignment horizontal="center" vertical="center"/>
    </xf>
    <xf numFmtId="14" fontId="8" fillId="0" borderId="13" xfId="0" applyNumberFormat="1" applyFont="1" applyFill="1" applyBorder="1" applyAlignment="1">
      <alignment horizontal="center" vertical="center"/>
    </xf>
    <xf numFmtId="0" fontId="8" fillId="0" borderId="50"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3" fillId="0" borderId="91" xfId="0" applyFont="1" applyFill="1" applyBorder="1" applyAlignment="1">
      <alignment horizontal="center" vertical="center" wrapText="1"/>
    </xf>
    <xf numFmtId="0" fontId="3" fillId="0" borderId="92" xfId="0" applyFont="1" applyFill="1" applyBorder="1" applyAlignment="1">
      <alignment horizontal="center" vertical="center" wrapText="1"/>
    </xf>
    <xf numFmtId="0" fontId="3" fillId="0" borderId="93"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7" xfId="0" applyFont="1" applyFill="1" applyBorder="1" applyAlignment="1">
      <alignment horizontal="center" vertical="center" wrapText="1"/>
    </xf>
    <xf numFmtId="9" fontId="8" fillId="0" borderId="98" xfId="0" applyNumberFormat="1" applyFont="1" applyFill="1" applyBorder="1" applyAlignment="1">
      <alignment horizontal="center" vertical="center" wrapText="1"/>
    </xf>
    <xf numFmtId="9" fontId="8" fillId="0" borderId="99" xfId="0" applyNumberFormat="1" applyFont="1" applyFill="1" applyBorder="1" applyAlignment="1">
      <alignment horizontal="center" vertical="center" wrapText="1"/>
    </xf>
    <xf numFmtId="9" fontId="8" fillId="0" borderId="100" xfId="0" applyNumberFormat="1" applyFont="1" applyFill="1"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5" xfId="0" applyBorder="1" applyAlignment="1"/>
    <xf numFmtId="0" fontId="0" fillId="0" borderId="46" xfId="0" applyBorder="1" applyAlignment="1"/>
    <xf numFmtId="0" fontId="0" fillId="0" borderId="47" xfId="0" applyBorder="1" applyAlignment="1"/>
    <xf numFmtId="0" fontId="12" fillId="0" borderId="12" xfId="0" applyFont="1" applyBorder="1" applyAlignment="1">
      <alignment horizontal="center" vertical="center" wrapText="1"/>
    </xf>
    <xf numFmtId="0" fontId="13" fillId="0" borderId="21" xfId="0" applyFont="1" applyBorder="1" applyAlignment="1">
      <alignment horizontal="center" vertical="center" wrapText="1"/>
    </xf>
    <xf numFmtId="0" fontId="15" fillId="0" borderId="9" xfId="0" applyFont="1" applyFill="1" applyBorder="1" applyAlignment="1">
      <alignment horizontal="justify" vertical="center" wrapText="1"/>
    </xf>
    <xf numFmtId="0" fontId="15" fillId="0" borderId="10" xfId="0" applyFont="1" applyFill="1" applyBorder="1" applyAlignment="1">
      <alignment horizontal="justify" vertical="center" wrapText="1"/>
    </xf>
    <xf numFmtId="0" fontId="12" fillId="0" borderId="38" xfId="0" applyFont="1" applyBorder="1" applyAlignment="1">
      <alignment horizontal="center" vertical="center"/>
    </xf>
    <xf numFmtId="0" fontId="12" fillId="0" borderId="35" xfId="0" applyFont="1" applyBorder="1" applyAlignment="1">
      <alignment horizontal="center" vertical="center"/>
    </xf>
    <xf numFmtId="0" fontId="12" fillId="0" borderId="59" xfId="0" applyFont="1" applyBorder="1" applyAlignment="1">
      <alignment horizontal="center" vertical="center"/>
    </xf>
    <xf numFmtId="0" fontId="12" fillId="0" borderId="33" xfId="0" applyFont="1" applyBorder="1" applyAlignment="1">
      <alignment horizontal="center" vertical="center"/>
    </xf>
    <xf numFmtId="0" fontId="12" fillId="0" borderId="3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9" xfId="0" applyFont="1" applyBorder="1" applyAlignment="1">
      <alignment horizontal="center" vertical="center"/>
    </xf>
    <xf numFmtId="0" fontId="12" fillId="0" borderId="3" xfId="0" applyFont="1" applyBorder="1" applyAlignment="1">
      <alignment horizontal="center" vertical="center"/>
    </xf>
    <xf numFmtId="0" fontId="12" fillId="0" borderId="23" xfId="0" applyFont="1" applyBorder="1" applyAlignment="1">
      <alignment horizontal="center"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79" xfId="0" applyFont="1" applyBorder="1" applyAlignment="1">
      <alignment horizontal="center" vertical="center" wrapText="1"/>
    </xf>
    <xf numFmtId="0" fontId="12" fillId="0" borderId="41" xfId="0" applyFont="1" applyBorder="1" applyAlignment="1">
      <alignment horizontal="center" vertical="center" wrapText="1"/>
    </xf>
    <xf numFmtId="0" fontId="15"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wrapText="1"/>
    </xf>
    <xf numFmtId="0" fontId="15" fillId="0" borderId="28"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9" xfId="0" applyBorder="1" applyAlignment="1">
      <alignment wrapText="1"/>
    </xf>
    <xf numFmtId="0" fontId="12" fillId="0" borderId="38"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9" xfId="0" applyFont="1" applyBorder="1" applyAlignment="1">
      <alignment horizontal="center" vertical="center" wrapText="1"/>
    </xf>
    <xf numFmtId="0" fontId="0" fillId="0" borderId="54" xfId="0" applyBorder="1" applyAlignment="1">
      <alignment horizontal="center" vertical="center"/>
    </xf>
    <xf numFmtId="0" fontId="12" fillId="3" borderId="1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2" xfId="0" applyFont="1" applyFill="1" applyBorder="1" applyAlignment="1">
      <alignment horizontal="justify" vertical="center" wrapText="1"/>
    </xf>
    <xf numFmtId="0" fontId="12" fillId="0" borderId="40" xfId="0" applyFont="1" applyBorder="1" applyAlignment="1">
      <alignment horizontal="justify" vertical="center" wrapText="1"/>
    </xf>
    <xf numFmtId="0" fontId="15" fillId="0" borderId="9" xfId="0" applyFont="1" applyFill="1" applyBorder="1" applyAlignment="1">
      <alignment horizontal="center" vertical="center" wrapText="1"/>
    </xf>
    <xf numFmtId="0" fontId="15" fillId="0" borderId="37" xfId="0" applyFont="1" applyFill="1" applyBorder="1" applyAlignment="1">
      <alignment horizontal="center" vertical="center" wrapText="1"/>
    </xf>
  </cellXfs>
  <cellStyles count="4">
    <cellStyle name="Hipervínculo" xfId="3" builtinId="8"/>
    <cellStyle name="Normal" xfId="0" builtinId="0"/>
    <cellStyle name="Normal 2" xfId="1" xr:uid="{00000000-0005-0000-0000-00000200000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203201</xdr:rowOff>
    </xdr:from>
    <xdr:to>
      <xdr:col>1</xdr:col>
      <xdr:colOff>304800</xdr:colOff>
      <xdr:row>4</xdr:row>
      <xdr:rowOff>127001</xdr:rowOff>
    </xdr:to>
    <xdr:pic>
      <xdr:nvPicPr>
        <xdr:cNvPr id="2" name="1 Imagen" descr="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03201"/>
          <a:ext cx="965200" cy="749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114300</xdr:rowOff>
    </xdr:from>
    <xdr:to>
      <xdr:col>0</xdr:col>
      <xdr:colOff>1428750</xdr:colOff>
      <xdr:row>3</xdr:row>
      <xdr:rowOff>161925</xdr:rowOff>
    </xdr:to>
    <xdr:pic>
      <xdr:nvPicPr>
        <xdr:cNvPr id="3" name="2 Imagen" descr="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14300"/>
          <a:ext cx="1190625"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66675</xdr:rowOff>
    </xdr:from>
    <xdr:to>
      <xdr:col>0</xdr:col>
      <xdr:colOff>1352550</xdr:colOff>
      <xdr:row>3</xdr:row>
      <xdr:rowOff>95250</xdr:rowOff>
    </xdr:to>
    <xdr:pic>
      <xdr:nvPicPr>
        <xdr:cNvPr id="3" name="2 Imagen" descr="Logo">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66675"/>
          <a:ext cx="1066800" cy="609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1333500</xdr:colOff>
      <xdr:row>3</xdr:row>
      <xdr:rowOff>209550</xdr:rowOff>
    </xdr:to>
    <xdr:pic>
      <xdr:nvPicPr>
        <xdr:cNvPr id="3" name="2 Imagen" descr="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twoCellAnchor editAs="oneCell">
    <xdr:from>
      <xdr:col>0</xdr:col>
      <xdr:colOff>171450</xdr:colOff>
      <xdr:row>0</xdr:row>
      <xdr:rowOff>66675</xdr:rowOff>
    </xdr:from>
    <xdr:to>
      <xdr:col>0</xdr:col>
      <xdr:colOff>1333500</xdr:colOff>
      <xdr:row>3</xdr:row>
      <xdr:rowOff>209550</xdr:rowOff>
    </xdr:to>
    <xdr:pic>
      <xdr:nvPicPr>
        <xdr:cNvPr id="5" name="2 Imagen" descr="Logo">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2" name="1 Imagen" descr="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corpoguajira.gov.co/wp/foros/foro/foro-presupuesto-participativo-2020/" TargetMode="External"/><Relationship Id="rId7" Type="http://schemas.openxmlformats.org/officeDocument/2006/relationships/drawing" Target="../drawings/drawing3.xml"/><Relationship Id="rId2" Type="http://schemas.openxmlformats.org/officeDocument/2006/relationships/hyperlink" Target="http://corpoguajira.gov.co/wp/convocatoria-audiencia-publica-2016-2019/%20%20%20%20%20se%20anexa%20pantalazo%20en%20fisico." TargetMode="External"/><Relationship Id="rId1" Type="http://schemas.openxmlformats.org/officeDocument/2006/relationships/hyperlink" Target="http://corpoguajira.gov.co/wp/audiencia-publica-seguimiento-al-plan-accion-cuatrienal/" TargetMode="External"/><Relationship Id="rId6" Type="http://schemas.openxmlformats.org/officeDocument/2006/relationships/printerSettings" Target="../printerSettings/printerSettings3.bin"/><Relationship Id="rId5" Type="http://schemas.openxmlformats.org/officeDocument/2006/relationships/hyperlink" Target="http://corpoguajira.gov.co/wp/wp-content/uploads/2019/11/CONVOCATORIA-AUDIENCIA-PUBLICA-INFORME-DE-CIERRE.pdf" TargetMode="External"/><Relationship Id="rId4" Type="http://schemas.openxmlformats.org/officeDocument/2006/relationships/hyperlink" Target="http://corpoguajira.gov.co/wp/convocatoria-audiencia-publica-2016-2019/%20%20%20%20se%20anexa%20copia%20fisica%20de%20la%20convocatoria%20a%20la%20audiencia%20publica%20de%20cierre%20el%20dia%2020%20de%20diciembre%20de%202019"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9"/>
  <sheetViews>
    <sheetView topLeftCell="S3" zoomScale="98" zoomScaleNormal="98" workbookViewId="0">
      <selection activeCell="AB3" sqref="AB3"/>
    </sheetView>
  </sheetViews>
  <sheetFormatPr baseColWidth="10" defaultColWidth="11.42578125" defaultRowHeight="15.75" x14ac:dyDescent="0.25"/>
  <cols>
    <col min="1" max="1" width="20.7109375" style="8" customWidth="1"/>
    <col min="2" max="2" width="16.5703125" style="9" customWidth="1"/>
    <col min="3" max="3" width="20.5703125" style="10" customWidth="1"/>
    <col min="4" max="4" width="10.140625" style="8" customWidth="1"/>
    <col min="5" max="5" width="30.85546875" style="11" customWidth="1"/>
    <col min="6" max="6" width="12.85546875" style="11" customWidth="1"/>
    <col min="7" max="7" width="8.85546875" style="11" customWidth="1"/>
    <col min="8" max="8" width="17.140625" style="11" customWidth="1"/>
    <col min="9" max="9" width="11.5703125" style="11" customWidth="1"/>
    <col min="10" max="10" width="13.140625" style="11" customWidth="1"/>
    <col min="11" max="11" width="24.85546875" style="11" customWidth="1"/>
    <col min="12" max="12" width="23" style="12" customWidth="1"/>
    <col min="13" max="14" width="21.28515625" style="13" customWidth="1"/>
    <col min="15" max="15" width="15" style="13" customWidth="1"/>
    <col min="16" max="16" width="13.7109375" style="8" customWidth="1"/>
    <col min="17" max="17" width="8.85546875" style="8" customWidth="1"/>
    <col min="18" max="18" width="11.7109375" style="8" customWidth="1"/>
    <col min="19" max="19" width="42.85546875" style="14" customWidth="1"/>
    <col min="20" max="20" width="23.7109375" style="11" customWidth="1"/>
    <col min="21" max="21" width="17.42578125" style="8" customWidth="1"/>
    <col min="22" max="22" width="19" style="8" customWidth="1"/>
    <col min="23" max="23" width="27.7109375" style="11" customWidth="1"/>
    <col min="24" max="24" width="34.85546875" style="1" hidden="1" customWidth="1"/>
    <col min="25" max="26" width="0" style="1" hidden="1" customWidth="1"/>
    <col min="27" max="27" width="33.140625" style="1" customWidth="1"/>
    <col min="28" max="28" width="11.42578125" style="245"/>
    <col min="29" max="16384" width="11.42578125" style="2"/>
  </cols>
  <sheetData>
    <row r="1" spans="1:28" ht="16.5" customHeight="1" x14ac:dyDescent="0.25">
      <c r="A1" s="271"/>
      <c r="B1" s="272"/>
      <c r="C1" s="289" t="s">
        <v>35</v>
      </c>
      <c r="D1" s="290"/>
      <c r="E1" s="290"/>
      <c r="F1" s="290"/>
      <c r="G1" s="290"/>
      <c r="H1" s="290"/>
      <c r="I1" s="290"/>
      <c r="J1" s="290"/>
      <c r="K1" s="290"/>
      <c r="L1" s="290"/>
      <c r="M1" s="290"/>
      <c r="N1" s="290"/>
      <c r="O1" s="290"/>
      <c r="P1" s="290"/>
      <c r="Q1" s="290"/>
      <c r="R1" s="290"/>
      <c r="S1" s="290"/>
      <c r="T1" s="290"/>
      <c r="U1" s="290"/>
      <c r="V1" s="290"/>
      <c r="W1" s="290"/>
      <c r="X1" s="290"/>
      <c r="Y1" s="291"/>
      <c r="AB1" s="244"/>
    </row>
    <row r="2" spans="1:28" ht="15.75" customHeight="1" x14ac:dyDescent="0.25">
      <c r="A2" s="273"/>
      <c r="B2" s="274"/>
      <c r="C2" s="292" t="s">
        <v>209</v>
      </c>
      <c r="D2" s="293"/>
      <c r="E2" s="293"/>
      <c r="F2" s="293"/>
      <c r="G2" s="293"/>
      <c r="H2" s="293"/>
      <c r="I2" s="293"/>
      <c r="J2" s="293"/>
      <c r="K2" s="293"/>
      <c r="L2" s="293"/>
      <c r="M2" s="293"/>
      <c r="N2" s="293"/>
      <c r="O2" s="293"/>
      <c r="P2" s="293"/>
      <c r="Q2" s="293"/>
      <c r="R2" s="293"/>
      <c r="S2" s="293"/>
      <c r="T2" s="293"/>
      <c r="U2" s="293"/>
      <c r="V2" s="293"/>
      <c r="W2" s="293"/>
      <c r="X2" s="293"/>
      <c r="Y2" s="294"/>
    </row>
    <row r="3" spans="1:28" ht="15.75" customHeight="1" x14ac:dyDescent="0.25">
      <c r="A3" s="275"/>
      <c r="B3" s="276"/>
      <c r="C3" s="292" t="s">
        <v>210</v>
      </c>
      <c r="D3" s="293"/>
      <c r="E3" s="293"/>
      <c r="F3" s="293"/>
      <c r="G3" s="293"/>
      <c r="H3" s="293"/>
      <c r="I3" s="293"/>
      <c r="J3" s="293"/>
      <c r="K3" s="293"/>
      <c r="L3" s="293"/>
      <c r="M3" s="293"/>
      <c r="N3" s="293"/>
      <c r="O3" s="293"/>
      <c r="P3" s="293"/>
      <c r="Q3" s="293"/>
      <c r="R3" s="293"/>
      <c r="S3" s="293"/>
      <c r="T3" s="293"/>
      <c r="U3" s="293"/>
      <c r="V3" s="293"/>
      <c r="W3" s="293"/>
      <c r="X3" s="293"/>
      <c r="Y3" s="294"/>
    </row>
    <row r="4" spans="1:28" ht="15.75" customHeight="1" x14ac:dyDescent="0.25">
      <c r="A4" s="275"/>
      <c r="B4" s="276"/>
      <c r="C4" s="295" t="s">
        <v>36</v>
      </c>
      <c r="D4" s="296"/>
      <c r="E4" s="296"/>
      <c r="F4" s="296"/>
      <c r="G4" s="296"/>
      <c r="H4" s="296"/>
      <c r="I4" s="296"/>
      <c r="J4" s="296"/>
      <c r="K4" s="296"/>
      <c r="L4" s="296"/>
      <c r="M4" s="296"/>
      <c r="N4" s="296"/>
      <c r="O4" s="296"/>
      <c r="P4" s="296"/>
      <c r="Q4" s="296"/>
      <c r="R4" s="296"/>
      <c r="S4" s="296"/>
      <c r="T4" s="296"/>
      <c r="U4" s="296"/>
      <c r="V4" s="296"/>
      <c r="W4" s="296"/>
      <c r="X4" s="296"/>
      <c r="Y4" s="297"/>
    </row>
    <row r="5" spans="1:28" ht="16.5" thickBot="1" x14ac:dyDescent="0.3">
      <c r="A5" s="277"/>
      <c r="B5" s="278"/>
      <c r="C5" s="298"/>
      <c r="D5" s="299"/>
      <c r="E5" s="299"/>
      <c r="F5" s="299"/>
      <c r="G5" s="299"/>
      <c r="H5" s="299"/>
      <c r="I5" s="299"/>
      <c r="J5" s="299"/>
      <c r="K5" s="299"/>
      <c r="L5" s="299"/>
      <c r="M5" s="299"/>
      <c r="N5" s="299"/>
      <c r="O5" s="299"/>
      <c r="P5" s="299"/>
      <c r="Q5" s="299"/>
      <c r="R5" s="299"/>
      <c r="S5" s="299"/>
      <c r="T5" s="299"/>
      <c r="U5" s="299"/>
      <c r="V5" s="299"/>
      <c r="W5" s="299"/>
      <c r="X5" s="300"/>
      <c r="Y5" s="301"/>
    </row>
    <row r="6" spans="1:28" s="3" customFormat="1" ht="18" customHeight="1" thickTop="1" thickBot="1" x14ac:dyDescent="0.35">
      <c r="A6" s="279" t="s">
        <v>0</v>
      </c>
      <c r="B6" s="280"/>
      <c r="C6" s="281"/>
      <c r="D6" s="281"/>
      <c r="E6" s="281"/>
      <c r="F6" s="281"/>
      <c r="G6" s="281"/>
      <c r="H6" s="281"/>
      <c r="I6" s="281"/>
      <c r="J6" s="281"/>
      <c r="K6" s="281"/>
      <c r="L6" s="281"/>
      <c r="M6" s="287" t="s">
        <v>1</v>
      </c>
      <c r="N6" s="288"/>
      <c r="O6" s="282" t="s">
        <v>2</v>
      </c>
      <c r="P6" s="282"/>
      <c r="Q6" s="282"/>
      <c r="R6" s="282"/>
      <c r="S6" s="283" t="s">
        <v>3</v>
      </c>
      <c r="T6" s="284"/>
      <c r="U6" s="285"/>
      <c r="V6" s="285"/>
      <c r="W6" s="286"/>
      <c r="X6" s="302" t="s">
        <v>284</v>
      </c>
      <c r="Y6" s="305" t="s">
        <v>246</v>
      </c>
      <c r="Z6" s="65" t="s">
        <v>246</v>
      </c>
      <c r="AA6" s="339" t="s">
        <v>289</v>
      </c>
      <c r="AB6" s="342" t="s">
        <v>246</v>
      </c>
    </row>
    <row r="7" spans="1:28" ht="36" customHeight="1" thickTop="1" x14ac:dyDescent="0.25">
      <c r="A7" s="310" t="s">
        <v>38</v>
      </c>
      <c r="B7" s="308" t="s">
        <v>37</v>
      </c>
      <c r="C7" s="308" t="s">
        <v>66</v>
      </c>
      <c r="D7" s="308" t="s">
        <v>4</v>
      </c>
      <c r="E7" s="308" t="s">
        <v>207</v>
      </c>
      <c r="F7" s="269" t="s">
        <v>271</v>
      </c>
      <c r="G7" s="269" t="s">
        <v>213</v>
      </c>
      <c r="H7" s="269" t="s">
        <v>226</v>
      </c>
      <c r="I7" s="269" t="s">
        <v>214</v>
      </c>
      <c r="J7" s="269" t="s">
        <v>227</v>
      </c>
      <c r="K7" s="308" t="s">
        <v>5</v>
      </c>
      <c r="L7" s="308" t="s">
        <v>6</v>
      </c>
      <c r="M7" s="308" t="s">
        <v>7</v>
      </c>
      <c r="N7" s="269" t="s">
        <v>211</v>
      </c>
      <c r="O7" s="308" t="s">
        <v>8</v>
      </c>
      <c r="P7" s="308"/>
      <c r="Q7" s="308" t="s">
        <v>9</v>
      </c>
      <c r="R7" s="308"/>
      <c r="S7" s="269" t="s">
        <v>10</v>
      </c>
      <c r="T7" s="316" t="s">
        <v>11</v>
      </c>
      <c r="U7" s="308" t="s">
        <v>12</v>
      </c>
      <c r="V7" s="313"/>
      <c r="W7" s="267" t="s">
        <v>13</v>
      </c>
      <c r="X7" s="303"/>
      <c r="Y7" s="306"/>
      <c r="Z7" s="66">
        <v>1</v>
      </c>
      <c r="AA7" s="340"/>
      <c r="AB7" s="343"/>
    </row>
    <row r="8" spans="1:28" ht="31.5" customHeight="1" thickBot="1" x14ac:dyDescent="0.3">
      <c r="A8" s="311"/>
      <c r="B8" s="309"/>
      <c r="C8" s="309"/>
      <c r="D8" s="309"/>
      <c r="E8" s="309"/>
      <c r="F8" s="270"/>
      <c r="G8" s="270"/>
      <c r="H8" s="270"/>
      <c r="I8" s="270"/>
      <c r="J8" s="312"/>
      <c r="K8" s="309"/>
      <c r="L8" s="309"/>
      <c r="M8" s="309"/>
      <c r="N8" s="312"/>
      <c r="O8" s="4" t="s">
        <v>14</v>
      </c>
      <c r="P8" s="4" t="s">
        <v>15</v>
      </c>
      <c r="Q8" s="4" t="s">
        <v>16</v>
      </c>
      <c r="R8" s="4" t="s">
        <v>17</v>
      </c>
      <c r="S8" s="312"/>
      <c r="T8" s="317"/>
      <c r="U8" s="51" t="s">
        <v>18</v>
      </c>
      <c r="V8" s="51" t="s">
        <v>19</v>
      </c>
      <c r="W8" s="268"/>
      <c r="X8" s="304"/>
      <c r="Y8" s="307"/>
      <c r="Z8" s="68">
        <v>0.33329999999999999</v>
      </c>
      <c r="AA8" s="341"/>
      <c r="AB8" s="344"/>
    </row>
    <row r="9" spans="1:28" s="49" customFormat="1" ht="156" customHeight="1" thickTop="1" thickBot="1" x14ac:dyDescent="0.3">
      <c r="A9" s="327" t="s">
        <v>62</v>
      </c>
      <c r="B9" s="144" t="s">
        <v>39</v>
      </c>
      <c r="C9" s="145" t="s">
        <v>50</v>
      </c>
      <c r="D9" s="6">
        <v>1</v>
      </c>
      <c r="E9" s="146" t="s">
        <v>64</v>
      </c>
      <c r="F9" s="147"/>
      <c r="G9" s="147"/>
      <c r="H9" s="147"/>
      <c r="I9" s="6" t="s">
        <v>21</v>
      </c>
      <c r="J9" s="6" t="s">
        <v>208</v>
      </c>
      <c r="K9" s="5" t="s">
        <v>61</v>
      </c>
      <c r="L9" s="147" t="s">
        <v>272</v>
      </c>
      <c r="M9" s="6" t="s">
        <v>20</v>
      </c>
      <c r="N9" s="6" t="s">
        <v>273</v>
      </c>
      <c r="O9" s="148" t="s">
        <v>21</v>
      </c>
      <c r="P9" s="6"/>
      <c r="Q9" s="148" t="s">
        <v>21</v>
      </c>
      <c r="R9" s="6"/>
      <c r="S9" s="149" t="s">
        <v>120</v>
      </c>
      <c r="T9" s="150" t="s">
        <v>121</v>
      </c>
      <c r="U9" s="151">
        <v>43466</v>
      </c>
      <c r="V9" s="152">
        <v>43830</v>
      </c>
      <c r="W9" s="153" t="s">
        <v>122</v>
      </c>
      <c r="X9" s="154" t="s">
        <v>274</v>
      </c>
      <c r="Y9" s="155">
        <v>0.5</v>
      </c>
      <c r="Z9" s="156">
        <f>(+Y9*$Z$8/$Z$7)</f>
        <v>0.16664999999999999</v>
      </c>
      <c r="AA9" s="235" t="s">
        <v>313</v>
      </c>
      <c r="AB9" s="246">
        <v>1</v>
      </c>
    </row>
    <row r="10" spans="1:28" s="50" customFormat="1" ht="129" customHeight="1" thickTop="1" x14ac:dyDescent="0.25">
      <c r="A10" s="328"/>
      <c r="B10" s="333" t="s">
        <v>40</v>
      </c>
      <c r="C10" s="314" t="s">
        <v>275</v>
      </c>
      <c r="D10" s="7">
        <v>2</v>
      </c>
      <c r="E10" s="157" t="s">
        <v>135</v>
      </c>
      <c r="F10" s="158"/>
      <c r="G10" s="159" t="s">
        <v>21</v>
      </c>
      <c r="H10" s="158"/>
      <c r="I10" s="158"/>
      <c r="J10" s="159" t="s">
        <v>208</v>
      </c>
      <c r="K10" s="160" t="s">
        <v>136</v>
      </c>
      <c r="L10" s="161" t="s">
        <v>137</v>
      </c>
      <c r="M10" s="7" t="s">
        <v>20</v>
      </c>
      <c r="N10" s="7" t="s">
        <v>273</v>
      </c>
      <c r="O10" s="7" t="s">
        <v>21</v>
      </c>
      <c r="P10" s="7"/>
      <c r="Q10" s="7" t="s">
        <v>21</v>
      </c>
      <c r="R10" s="7"/>
      <c r="S10" s="161" t="s">
        <v>138</v>
      </c>
      <c r="T10" s="150" t="s">
        <v>139</v>
      </c>
      <c r="U10" s="152">
        <v>43497</v>
      </c>
      <c r="V10" s="152">
        <v>43830</v>
      </c>
      <c r="W10" s="162" t="s">
        <v>276</v>
      </c>
      <c r="X10" s="163" t="s">
        <v>277</v>
      </c>
      <c r="Y10" s="164">
        <v>0.25</v>
      </c>
      <c r="Z10" s="165">
        <f t="shared" ref="Z10:Z26" si="0">(+Y10*$Z$8/$Z$7)</f>
        <v>8.3324999999999996E-2</v>
      </c>
      <c r="AA10" s="236" t="s">
        <v>312</v>
      </c>
      <c r="AB10" s="247">
        <v>1</v>
      </c>
    </row>
    <row r="11" spans="1:28" s="50" customFormat="1" ht="158.25" customHeight="1" thickBot="1" x14ac:dyDescent="0.3">
      <c r="A11" s="328"/>
      <c r="B11" s="334"/>
      <c r="C11" s="315"/>
      <c r="D11" s="6">
        <v>3</v>
      </c>
      <c r="E11" s="146" t="s">
        <v>60</v>
      </c>
      <c r="F11" s="146"/>
      <c r="G11" s="146"/>
      <c r="H11" s="146"/>
      <c r="I11" s="6" t="s">
        <v>21</v>
      </c>
      <c r="J11" s="159" t="s">
        <v>208</v>
      </c>
      <c r="K11" s="5" t="s">
        <v>23</v>
      </c>
      <c r="L11" s="146" t="s">
        <v>24</v>
      </c>
      <c r="M11" s="148" t="s">
        <v>20</v>
      </c>
      <c r="N11" s="148" t="s">
        <v>273</v>
      </c>
      <c r="O11" s="148" t="s">
        <v>21</v>
      </c>
      <c r="P11" s="148"/>
      <c r="Q11" s="148" t="s">
        <v>21</v>
      </c>
      <c r="R11" s="148"/>
      <c r="S11" s="146" t="s">
        <v>141</v>
      </c>
      <c r="T11" s="5" t="s">
        <v>139</v>
      </c>
      <c r="U11" s="166">
        <v>43497</v>
      </c>
      <c r="V11" s="166">
        <v>43830</v>
      </c>
      <c r="W11" s="167" t="s">
        <v>140</v>
      </c>
      <c r="X11" s="168" t="s">
        <v>278</v>
      </c>
      <c r="Y11" s="164">
        <v>0.25</v>
      </c>
      <c r="Z11" s="165">
        <f t="shared" si="0"/>
        <v>8.3324999999999996E-2</v>
      </c>
      <c r="AA11" s="237" t="s">
        <v>314</v>
      </c>
      <c r="AB11" s="247">
        <v>1</v>
      </c>
    </row>
    <row r="12" spans="1:28" s="50" customFormat="1" ht="318" customHeight="1" thickTop="1" thickBot="1" x14ac:dyDescent="0.3">
      <c r="A12" s="329"/>
      <c r="B12" s="169" t="s">
        <v>279</v>
      </c>
      <c r="C12" s="170" t="s">
        <v>280</v>
      </c>
      <c r="D12" s="171">
        <v>4</v>
      </c>
      <c r="E12" s="172" t="s">
        <v>111</v>
      </c>
      <c r="F12" s="172"/>
      <c r="G12" s="172"/>
      <c r="H12" s="172"/>
      <c r="I12" s="171" t="s">
        <v>21</v>
      </c>
      <c r="J12" s="171" t="s">
        <v>208</v>
      </c>
      <c r="K12" s="172" t="s">
        <v>116</v>
      </c>
      <c r="L12" s="172" t="s">
        <v>63</v>
      </c>
      <c r="M12" s="173" t="s">
        <v>20</v>
      </c>
      <c r="N12" s="173" t="s">
        <v>212</v>
      </c>
      <c r="O12" s="171" t="s">
        <v>21</v>
      </c>
      <c r="P12" s="173"/>
      <c r="Q12" s="173" t="s">
        <v>21</v>
      </c>
      <c r="R12" s="173"/>
      <c r="S12" s="172" t="s">
        <v>132</v>
      </c>
      <c r="T12" s="172" t="s">
        <v>133</v>
      </c>
      <c r="U12" s="174">
        <v>43466</v>
      </c>
      <c r="V12" s="175">
        <v>43830</v>
      </c>
      <c r="W12" s="176" t="s">
        <v>134</v>
      </c>
      <c r="X12" s="177" t="s">
        <v>253</v>
      </c>
      <c r="Y12" s="164">
        <v>0.5</v>
      </c>
      <c r="Z12" s="165">
        <f t="shared" si="0"/>
        <v>0.16664999999999999</v>
      </c>
      <c r="AA12" s="238" t="s">
        <v>306</v>
      </c>
      <c r="AB12" s="247">
        <v>1</v>
      </c>
    </row>
    <row r="13" spans="1:28" ht="122.25" customHeight="1" thickTop="1" thickBot="1" x14ac:dyDescent="0.3">
      <c r="A13" s="327" t="s">
        <v>22</v>
      </c>
      <c r="B13" s="178" t="s">
        <v>41</v>
      </c>
      <c r="C13" s="179" t="s">
        <v>51</v>
      </c>
      <c r="D13" s="180">
        <v>5</v>
      </c>
      <c r="E13" s="181" t="s">
        <v>112</v>
      </c>
      <c r="F13" s="182"/>
      <c r="G13" s="182"/>
      <c r="H13" s="182"/>
      <c r="I13" s="183" t="s">
        <v>21</v>
      </c>
      <c r="J13" s="6" t="s">
        <v>208</v>
      </c>
      <c r="K13" s="184" t="s">
        <v>88</v>
      </c>
      <c r="L13" s="181" t="s">
        <v>113</v>
      </c>
      <c r="M13" s="185" t="s">
        <v>20</v>
      </c>
      <c r="N13" s="185" t="s">
        <v>212</v>
      </c>
      <c r="O13" s="186" t="s">
        <v>21</v>
      </c>
      <c r="P13" s="185"/>
      <c r="Q13" s="186" t="s">
        <v>21</v>
      </c>
      <c r="R13" s="185"/>
      <c r="S13" s="187" t="s">
        <v>164</v>
      </c>
      <c r="T13" s="184" t="s">
        <v>131</v>
      </c>
      <c r="U13" s="188">
        <v>43497</v>
      </c>
      <c r="V13" s="189">
        <v>43830</v>
      </c>
      <c r="W13" s="190" t="s">
        <v>165</v>
      </c>
      <c r="X13" s="191" t="s">
        <v>255</v>
      </c>
      <c r="Y13" s="164">
        <v>1</v>
      </c>
      <c r="Z13" s="165">
        <f t="shared" si="0"/>
        <v>0.33329999999999999</v>
      </c>
      <c r="AA13" s="239" t="s">
        <v>305</v>
      </c>
      <c r="AB13" s="247">
        <v>1</v>
      </c>
    </row>
    <row r="14" spans="1:28" ht="83.25" customHeight="1" thickTop="1" thickBot="1" x14ac:dyDescent="0.3">
      <c r="A14" s="328"/>
      <c r="B14" s="169" t="s">
        <v>42</v>
      </c>
      <c r="C14" s="172" t="s">
        <v>52</v>
      </c>
      <c r="D14" s="173">
        <v>6</v>
      </c>
      <c r="E14" s="192" t="s">
        <v>114</v>
      </c>
      <c r="F14" s="228"/>
      <c r="G14" s="228"/>
      <c r="H14" s="228"/>
      <c r="I14" s="193" t="s">
        <v>21</v>
      </c>
      <c r="J14" s="6" t="s">
        <v>208</v>
      </c>
      <c r="K14" s="172" t="s">
        <v>115</v>
      </c>
      <c r="L14" s="229" t="s">
        <v>113</v>
      </c>
      <c r="M14" s="171" t="s">
        <v>20</v>
      </c>
      <c r="N14" s="171" t="s">
        <v>212</v>
      </c>
      <c r="O14" s="171" t="s">
        <v>21</v>
      </c>
      <c r="P14" s="173"/>
      <c r="Q14" s="173" t="s">
        <v>21</v>
      </c>
      <c r="R14" s="173"/>
      <c r="S14" s="192" t="s">
        <v>205</v>
      </c>
      <c r="T14" s="172" t="s">
        <v>206</v>
      </c>
      <c r="U14" s="188">
        <v>43497</v>
      </c>
      <c r="V14" s="189">
        <v>43830</v>
      </c>
      <c r="W14" s="176" t="s">
        <v>204</v>
      </c>
      <c r="X14" s="194" t="s">
        <v>256</v>
      </c>
      <c r="Y14" s="164">
        <v>1</v>
      </c>
      <c r="Z14" s="165">
        <f t="shared" si="0"/>
        <v>0.33329999999999999</v>
      </c>
      <c r="AA14" s="345" t="s">
        <v>311</v>
      </c>
      <c r="AB14" s="247">
        <v>1</v>
      </c>
    </row>
    <row r="15" spans="1:28" ht="62.25" customHeight="1" thickTop="1" thickBot="1" x14ac:dyDescent="0.3">
      <c r="A15" s="328"/>
      <c r="B15" s="318" t="s">
        <v>43</v>
      </c>
      <c r="C15" s="320" t="s">
        <v>53</v>
      </c>
      <c r="D15" s="7">
        <v>7</v>
      </c>
      <c r="E15" s="161" t="s">
        <v>237</v>
      </c>
      <c r="F15" s="230"/>
      <c r="G15" s="230"/>
      <c r="H15" s="230"/>
      <c r="I15" s="195" t="s">
        <v>21</v>
      </c>
      <c r="J15" s="6" t="s">
        <v>208</v>
      </c>
      <c r="K15" s="150" t="s">
        <v>83</v>
      </c>
      <c r="L15" s="231" t="s">
        <v>84</v>
      </c>
      <c r="M15" s="7" t="s">
        <v>20</v>
      </c>
      <c r="N15" s="7" t="s">
        <v>212</v>
      </c>
      <c r="O15" s="7" t="s">
        <v>21</v>
      </c>
      <c r="P15" s="196"/>
      <c r="Q15" s="196" t="s">
        <v>21</v>
      </c>
      <c r="R15" s="196"/>
      <c r="S15" s="232" t="s">
        <v>238</v>
      </c>
      <c r="T15" s="314" t="s">
        <v>163</v>
      </c>
      <c r="U15" s="335">
        <v>43511</v>
      </c>
      <c r="V15" s="335">
        <v>43830</v>
      </c>
      <c r="W15" s="337" t="s">
        <v>239</v>
      </c>
      <c r="X15" s="325" t="s">
        <v>257</v>
      </c>
      <c r="Y15" s="164">
        <v>0</v>
      </c>
      <c r="Z15" s="165">
        <f t="shared" si="0"/>
        <v>0</v>
      </c>
      <c r="AA15" s="346"/>
      <c r="AB15" s="247">
        <v>1</v>
      </c>
    </row>
    <row r="16" spans="1:28" ht="69" customHeight="1" thickTop="1" thickBot="1" x14ac:dyDescent="0.3">
      <c r="A16" s="328"/>
      <c r="B16" s="319"/>
      <c r="C16" s="321"/>
      <c r="D16" s="6">
        <v>8</v>
      </c>
      <c r="E16" s="5" t="s">
        <v>240</v>
      </c>
      <c r="F16" s="5"/>
      <c r="G16" s="5"/>
      <c r="H16" s="5"/>
      <c r="I16" s="6" t="s">
        <v>21</v>
      </c>
      <c r="J16" s="6" t="s">
        <v>208</v>
      </c>
      <c r="K16" s="5" t="s">
        <v>88</v>
      </c>
      <c r="L16" s="6" t="s">
        <v>89</v>
      </c>
      <c r="M16" s="6" t="s">
        <v>20</v>
      </c>
      <c r="N16" s="6" t="s">
        <v>212</v>
      </c>
      <c r="O16" s="6" t="s">
        <v>21</v>
      </c>
      <c r="P16" s="5"/>
      <c r="Q16" s="6" t="s">
        <v>21</v>
      </c>
      <c r="R16" s="6"/>
      <c r="S16" s="232" t="s">
        <v>241</v>
      </c>
      <c r="T16" s="315"/>
      <c r="U16" s="336"/>
      <c r="V16" s="336"/>
      <c r="W16" s="338"/>
      <c r="X16" s="326"/>
      <c r="Y16" s="164">
        <v>0</v>
      </c>
      <c r="Z16" s="165">
        <f t="shared" si="0"/>
        <v>0</v>
      </c>
      <c r="AA16" s="347"/>
      <c r="AB16" s="247">
        <v>1</v>
      </c>
    </row>
    <row r="17" spans="1:28" ht="120" customHeight="1" thickTop="1" thickBot="1" x14ac:dyDescent="0.3">
      <c r="A17" s="328"/>
      <c r="B17" s="169" t="s">
        <v>44</v>
      </c>
      <c r="C17" s="172" t="s">
        <v>54</v>
      </c>
      <c r="D17" s="171">
        <v>9</v>
      </c>
      <c r="E17" s="171" t="s">
        <v>85</v>
      </c>
      <c r="F17" s="193"/>
      <c r="G17" s="193"/>
      <c r="H17" s="193"/>
      <c r="I17" s="193" t="s">
        <v>21</v>
      </c>
      <c r="J17" s="6" t="s">
        <v>208</v>
      </c>
      <c r="K17" s="172" t="s">
        <v>86</v>
      </c>
      <c r="L17" s="192" t="s">
        <v>87</v>
      </c>
      <c r="M17" s="171" t="s">
        <v>20</v>
      </c>
      <c r="N17" s="171" t="s">
        <v>212</v>
      </c>
      <c r="O17" s="171" t="s">
        <v>21</v>
      </c>
      <c r="P17" s="171"/>
      <c r="Q17" s="171" t="s">
        <v>21</v>
      </c>
      <c r="R17" s="171"/>
      <c r="S17" s="192" t="s">
        <v>228</v>
      </c>
      <c r="T17" s="172" t="s">
        <v>202</v>
      </c>
      <c r="U17" s="174">
        <v>43497</v>
      </c>
      <c r="V17" s="175">
        <v>43830</v>
      </c>
      <c r="W17" s="176" t="s">
        <v>203</v>
      </c>
      <c r="X17" s="197" t="s">
        <v>288</v>
      </c>
      <c r="Y17" s="164">
        <v>1</v>
      </c>
      <c r="Z17" s="165">
        <v>0.33</v>
      </c>
      <c r="AA17" s="240" t="s">
        <v>288</v>
      </c>
      <c r="AB17" s="247">
        <v>1</v>
      </c>
    </row>
    <row r="18" spans="1:28" ht="140.25" customHeight="1" thickTop="1" thickBot="1" x14ac:dyDescent="0.3">
      <c r="A18" s="329"/>
      <c r="B18" s="178" t="s">
        <v>45</v>
      </c>
      <c r="C18" s="198" t="s">
        <v>55</v>
      </c>
      <c r="D18" s="7">
        <v>10</v>
      </c>
      <c r="E18" s="150" t="s">
        <v>81</v>
      </c>
      <c r="F18" s="199"/>
      <c r="G18" s="199"/>
      <c r="H18" s="199"/>
      <c r="I18" s="195" t="s">
        <v>21</v>
      </c>
      <c r="J18" s="6" t="s">
        <v>208</v>
      </c>
      <c r="K18" s="150" t="s">
        <v>110</v>
      </c>
      <c r="L18" s="150" t="s">
        <v>82</v>
      </c>
      <c r="M18" s="7" t="s">
        <v>20</v>
      </c>
      <c r="N18" s="7" t="s">
        <v>212</v>
      </c>
      <c r="O18" s="7" t="s">
        <v>21</v>
      </c>
      <c r="P18" s="7"/>
      <c r="Q18" s="7" t="s">
        <v>21</v>
      </c>
      <c r="R18" s="196"/>
      <c r="S18" s="200" t="s">
        <v>200</v>
      </c>
      <c r="T18" s="150" t="s">
        <v>199</v>
      </c>
      <c r="U18" s="152">
        <v>43466</v>
      </c>
      <c r="V18" s="152">
        <v>43830</v>
      </c>
      <c r="W18" s="162" t="s">
        <v>201</v>
      </c>
      <c r="X18" s="201" t="s">
        <v>281</v>
      </c>
      <c r="Y18" s="164">
        <v>1</v>
      </c>
      <c r="Z18" s="165">
        <f t="shared" si="0"/>
        <v>0.33329999999999999</v>
      </c>
      <c r="AA18" s="241" t="s">
        <v>281</v>
      </c>
      <c r="AB18" s="247">
        <v>1</v>
      </c>
    </row>
    <row r="19" spans="1:28" s="50" customFormat="1" ht="84.75" customHeight="1" thickTop="1" thickBot="1" x14ac:dyDescent="0.3">
      <c r="A19" s="327" t="s">
        <v>65</v>
      </c>
      <c r="B19" s="178" t="s">
        <v>25</v>
      </c>
      <c r="C19" s="179" t="s">
        <v>56</v>
      </c>
      <c r="D19" s="179">
        <v>11</v>
      </c>
      <c r="E19" s="202" t="s">
        <v>78</v>
      </c>
      <c r="F19" s="202"/>
      <c r="G19" s="202"/>
      <c r="H19" s="202"/>
      <c r="I19" s="179" t="s">
        <v>21</v>
      </c>
      <c r="J19" s="179" t="s">
        <v>208</v>
      </c>
      <c r="K19" s="198" t="s">
        <v>79</v>
      </c>
      <c r="L19" s="202" t="s">
        <v>80</v>
      </c>
      <c r="M19" s="179" t="s">
        <v>20</v>
      </c>
      <c r="N19" s="179" t="s">
        <v>212</v>
      </c>
      <c r="O19" s="179" t="s">
        <v>21</v>
      </c>
      <c r="P19" s="203"/>
      <c r="Q19" s="203" t="s">
        <v>21</v>
      </c>
      <c r="R19" s="203"/>
      <c r="S19" s="198" t="s">
        <v>129</v>
      </c>
      <c r="T19" s="198" t="s">
        <v>31</v>
      </c>
      <c r="U19" s="204">
        <v>43497</v>
      </c>
      <c r="V19" s="204">
        <v>43830</v>
      </c>
      <c r="W19" s="142" t="s">
        <v>130</v>
      </c>
      <c r="X19" s="194" t="s">
        <v>244</v>
      </c>
      <c r="Y19" s="164">
        <v>1</v>
      </c>
      <c r="Z19" s="165">
        <f t="shared" si="0"/>
        <v>0.33329999999999999</v>
      </c>
      <c r="AA19" s="242" t="s">
        <v>244</v>
      </c>
      <c r="AB19" s="247">
        <v>1</v>
      </c>
    </row>
    <row r="20" spans="1:28" s="50" customFormat="1" ht="81" customHeight="1" thickTop="1" x14ac:dyDescent="0.25">
      <c r="A20" s="328"/>
      <c r="B20" s="318" t="s">
        <v>46</v>
      </c>
      <c r="C20" s="314" t="s">
        <v>57</v>
      </c>
      <c r="D20" s="179">
        <v>12</v>
      </c>
      <c r="E20" s="202" t="s">
        <v>32</v>
      </c>
      <c r="F20" s="198"/>
      <c r="G20" s="198"/>
      <c r="H20" s="179" t="s">
        <v>21</v>
      </c>
      <c r="I20" s="198"/>
      <c r="J20" s="185" t="s">
        <v>208</v>
      </c>
      <c r="K20" s="198" t="s">
        <v>75</v>
      </c>
      <c r="L20" s="179" t="s">
        <v>33</v>
      </c>
      <c r="M20" s="179" t="s">
        <v>20</v>
      </c>
      <c r="N20" s="179" t="s">
        <v>212</v>
      </c>
      <c r="O20" s="179" t="s">
        <v>21</v>
      </c>
      <c r="P20" s="179"/>
      <c r="Q20" s="179" t="s">
        <v>21</v>
      </c>
      <c r="R20" s="179"/>
      <c r="S20" s="150" t="s">
        <v>191</v>
      </c>
      <c r="T20" s="150" t="s">
        <v>177</v>
      </c>
      <c r="U20" s="151" t="s">
        <v>215</v>
      </c>
      <c r="V20" s="152" t="s">
        <v>216</v>
      </c>
      <c r="W20" s="162" t="s">
        <v>192</v>
      </c>
      <c r="X20" s="201" t="s">
        <v>258</v>
      </c>
      <c r="Y20" s="164">
        <v>0</v>
      </c>
      <c r="Z20" s="165">
        <f t="shared" si="0"/>
        <v>0</v>
      </c>
      <c r="AA20" s="241" t="s">
        <v>309</v>
      </c>
      <c r="AB20" s="247">
        <v>1</v>
      </c>
    </row>
    <row r="21" spans="1:28" s="50" customFormat="1" ht="95.25" customHeight="1" x14ac:dyDescent="0.25">
      <c r="A21" s="328"/>
      <c r="B21" s="330"/>
      <c r="C21" s="331"/>
      <c r="D21" s="205">
        <v>13</v>
      </c>
      <c r="E21" s="223" t="s">
        <v>117</v>
      </c>
      <c r="F21" s="206"/>
      <c r="G21" s="206"/>
      <c r="H21" s="206"/>
      <c r="I21" s="205" t="s">
        <v>21</v>
      </c>
      <c r="J21" s="205" t="s">
        <v>208</v>
      </c>
      <c r="K21" s="206" t="s">
        <v>76</v>
      </c>
      <c r="L21" s="206" t="s">
        <v>77</v>
      </c>
      <c r="M21" s="224" t="s">
        <v>20</v>
      </c>
      <c r="N21" s="224" t="s">
        <v>212</v>
      </c>
      <c r="O21" s="205" t="s">
        <v>21</v>
      </c>
      <c r="P21" s="224"/>
      <c r="Q21" s="224" t="s">
        <v>21</v>
      </c>
      <c r="R21" s="224"/>
      <c r="S21" s="225" t="s">
        <v>193</v>
      </c>
      <c r="T21" s="206" t="s">
        <v>177</v>
      </c>
      <c r="U21" s="207" t="s">
        <v>215</v>
      </c>
      <c r="V21" s="208" t="s">
        <v>217</v>
      </c>
      <c r="W21" s="209" t="s">
        <v>194</v>
      </c>
      <c r="X21" s="210" t="s">
        <v>257</v>
      </c>
      <c r="Y21" s="164">
        <v>0</v>
      </c>
      <c r="Z21" s="165">
        <f t="shared" si="0"/>
        <v>0</v>
      </c>
      <c r="AA21" s="243" t="s">
        <v>317</v>
      </c>
      <c r="AB21" s="247">
        <v>0.8</v>
      </c>
    </row>
    <row r="22" spans="1:28" s="50" customFormat="1" ht="59.25" customHeight="1" x14ac:dyDescent="0.25">
      <c r="A22" s="328"/>
      <c r="B22" s="330"/>
      <c r="C22" s="331"/>
      <c r="D22" s="205">
        <v>14</v>
      </c>
      <c r="E22" s="223" t="s">
        <v>71</v>
      </c>
      <c r="F22" s="206"/>
      <c r="G22" s="206"/>
      <c r="H22" s="206"/>
      <c r="I22" s="205" t="s">
        <v>21</v>
      </c>
      <c r="J22" s="205" t="s">
        <v>208</v>
      </c>
      <c r="K22" s="206" t="s">
        <v>70</v>
      </c>
      <c r="L22" s="223" t="s">
        <v>34</v>
      </c>
      <c r="M22" s="205" t="s">
        <v>20</v>
      </c>
      <c r="N22" s="205" t="s">
        <v>212</v>
      </c>
      <c r="O22" s="205" t="s">
        <v>21</v>
      </c>
      <c r="P22" s="205"/>
      <c r="Q22" s="205" t="s">
        <v>21</v>
      </c>
      <c r="R22" s="205"/>
      <c r="S22" s="206" t="s">
        <v>195</v>
      </c>
      <c r="T22" s="206" t="s">
        <v>190</v>
      </c>
      <c r="U22" s="207" t="s">
        <v>187</v>
      </c>
      <c r="V22" s="208" t="s">
        <v>188</v>
      </c>
      <c r="W22" s="209" t="s">
        <v>196</v>
      </c>
      <c r="X22" s="210" t="s">
        <v>264</v>
      </c>
      <c r="Y22" s="164">
        <v>0</v>
      </c>
      <c r="Z22" s="165">
        <f t="shared" si="0"/>
        <v>0</v>
      </c>
      <c r="AA22" s="243" t="s">
        <v>285</v>
      </c>
      <c r="AB22" s="247">
        <v>1</v>
      </c>
    </row>
    <row r="23" spans="1:28" s="50" customFormat="1" ht="61.5" customHeight="1" thickBot="1" x14ac:dyDescent="0.3">
      <c r="A23" s="328"/>
      <c r="B23" s="330"/>
      <c r="C23" s="331"/>
      <c r="D23" s="185">
        <v>15</v>
      </c>
      <c r="E23" s="184" t="s">
        <v>72</v>
      </c>
      <c r="F23" s="184"/>
      <c r="G23" s="184"/>
      <c r="H23" s="184"/>
      <c r="I23" s="185" t="s">
        <v>21</v>
      </c>
      <c r="J23" s="193" t="s">
        <v>208</v>
      </c>
      <c r="K23" s="226" t="s">
        <v>73</v>
      </c>
      <c r="L23" s="187" t="s">
        <v>74</v>
      </c>
      <c r="M23" s="185" t="s">
        <v>20</v>
      </c>
      <c r="N23" s="185" t="s">
        <v>212</v>
      </c>
      <c r="O23" s="185" t="s">
        <v>21</v>
      </c>
      <c r="P23" s="185"/>
      <c r="Q23" s="185" t="s">
        <v>21</v>
      </c>
      <c r="R23" s="186"/>
      <c r="S23" s="5" t="s">
        <v>197</v>
      </c>
      <c r="T23" s="5" t="s">
        <v>190</v>
      </c>
      <c r="U23" s="166" t="s">
        <v>187</v>
      </c>
      <c r="V23" s="227" t="s">
        <v>189</v>
      </c>
      <c r="W23" s="167" t="s">
        <v>198</v>
      </c>
      <c r="X23" s="177" t="s">
        <v>263</v>
      </c>
      <c r="Y23" s="164">
        <v>0.5</v>
      </c>
      <c r="Z23" s="165">
        <f t="shared" si="0"/>
        <v>0.16664999999999999</v>
      </c>
      <c r="AA23" s="238" t="s">
        <v>308</v>
      </c>
      <c r="AB23" s="247">
        <v>0.9</v>
      </c>
    </row>
    <row r="24" spans="1:28" ht="93" customHeight="1" thickTop="1" x14ac:dyDescent="0.25">
      <c r="A24" s="328"/>
      <c r="B24" s="318" t="s">
        <v>47</v>
      </c>
      <c r="C24" s="320" t="s">
        <v>58</v>
      </c>
      <c r="D24" s="179">
        <v>16</v>
      </c>
      <c r="E24" s="202" t="s">
        <v>26</v>
      </c>
      <c r="F24" s="179"/>
      <c r="G24" s="179"/>
      <c r="H24" s="179"/>
      <c r="I24" s="179" t="s">
        <v>21</v>
      </c>
      <c r="J24" s="185" t="s">
        <v>208</v>
      </c>
      <c r="K24" s="198" t="s">
        <v>27</v>
      </c>
      <c r="L24" s="179" t="s">
        <v>28</v>
      </c>
      <c r="M24" s="179" t="s">
        <v>20</v>
      </c>
      <c r="N24" s="179" t="s">
        <v>212</v>
      </c>
      <c r="O24" s="179" t="s">
        <v>21</v>
      </c>
      <c r="P24" s="179"/>
      <c r="Q24" s="179" t="s">
        <v>21</v>
      </c>
      <c r="R24" s="179"/>
      <c r="S24" s="150" t="s">
        <v>168</v>
      </c>
      <c r="T24" s="150" t="s">
        <v>166</v>
      </c>
      <c r="U24" s="151">
        <v>43497</v>
      </c>
      <c r="V24" s="152">
        <v>43830</v>
      </c>
      <c r="W24" s="162" t="s">
        <v>169</v>
      </c>
      <c r="X24" s="201" t="s">
        <v>257</v>
      </c>
      <c r="Y24" s="164">
        <v>0</v>
      </c>
      <c r="Z24" s="165">
        <f t="shared" si="0"/>
        <v>0</v>
      </c>
      <c r="AA24" s="241" t="s">
        <v>298</v>
      </c>
      <c r="AB24" s="247">
        <v>1</v>
      </c>
    </row>
    <row r="25" spans="1:28" ht="69.75" customHeight="1" x14ac:dyDescent="0.25">
      <c r="A25" s="328"/>
      <c r="B25" s="330"/>
      <c r="C25" s="332"/>
      <c r="D25" s="185">
        <v>17</v>
      </c>
      <c r="E25" s="187" t="s">
        <v>29</v>
      </c>
      <c r="F25" s="205"/>
      <c r="G25" s="205"/>
      <c r="H25" s="205"/>
      <c r="I25" s="205" t="s">
        <v>21</v>
      </c>
      <c r="J25" s="205" t="s">
        <v>208</v>
      </c>
      <c r="K25" s="184" t="s">
        <v>30</v>
      </c>
      <c r="L25" s="185" t="s">
        <v>67</v>
      </c>
      <c r="M25" s="185" t="s">
        <v>20</v>
      </c>
      <c r="N25" s="185" t="s">
        <v>212</v>
      </c>
      <c r="O25" s="185" t="s">
        <v>21</v>
      </c>
      <c r="P25" s="185" t="s">
        <v>31</v>
      </c>
      <c r="Q25" s="185" t="s">
        <v>21</v>
      </c>
      <c r="R25" s="185" t="s">
        <v>31</v>
      </c>
      <c r="S25" s="206" t="s">
        <v>170</v>
      </c>
      <c r="T25" s="184" t="s">
        <v>166</v>
      </c>
      <c r="U25" s="207">
        <v>43497</v>
      </c>
      <c r="V25" s="208">
        <v>43830</v>
      </c>
      <c r="W25" s="209" t="s">
        <v>171</v>
      </c>
      <c r="X25" s="210" t="s">
        <v>257</v>
      </c>
      <c r="Y25" s="164">
        <v>0</v>
      </c>
      <c r="Z25" s="165">
        <f t="shared" si="0"/>
        <v>0</v>
      </c>
      <c r="AA25" s="243" t="s">
        <v>299</v>
      </c>
      <c r="AB25" s="247">
        <v>1</v>
      </c>
    </row>
    <row r="26" spans="1:28" ht="61.5" customHeight="1" thickBot="1" x14ac:dyDescent="0.3">
      <c r="A26" s="329"/>
      <c r="B26" s="319"/>
      <c r="C26" s="321"/>
      <c r="D26" s="6">
        <v>18</v>
      </c>
      <c r="E26" s="5" t="s">
        <v>118</v>
      </c>
      <c r="F26" s="211"/>
      <c r="G26" s="211"/>
      <c r="H26" s="211"/>
      <c r="I26" s="193" t="s">
        <v>21</v>
      </c>
      <c r="J26" s="193" t="s">
        <v>208</v>
      </c>
      <c r="K26" s="5" t="s">
        <v>68</v>
      </c>
      <c r="L26" s="212" t="s">
        <v>69</v>
      </c>
      <c r="M26" s="6" t="s">
        <v>20</v>
      </c>
      <c r="N26" s="6" t="s">
        <v>212</v>
      </c>
      <c r="O26" s="6" t="s">
        <v>21</v>
      </c>
      <c r="P26" s="6"/>
      <c r="Q26" s="6" t="s">
        <v>21</v>
      </c>
      <c r="R26" s="148"/>
      <c r="S26" s="5" t="s">
        <v>174</v>
      </c>
      <c r="T26" s="206" t="s">
        <v>167</v>
      </c>
      <c r="U26" s="213">
        <v>43466</v>
      </c>
      <c r="V26" s="213">
        <v>43830</v>
      </c>
      <c r="W26" s="143" t="s">
        <v>175</v>
      </c>
      <c r="X26" s="197" t="s">
        <v>257</v>
      </c>
      <c r="Y26" s="164">
        <v>0</v>
      </c>
      <c r="Z26" s="165">
        <f t="shared" si="0"/>
        <v>0</v>
      </c>
      <c r="AA26" s="240" t="s">
        <v>300</v>
      </c>
      <c r="AB26" s="247">
        <v>1</v>
      </c>
    </row>
    <row r="27" spans="1:28" s="50" customFormat="1" ht="209.25" customHeight="1" thickTop="1" thickBot="1" x14ac:dyDescent="0.3">
      <c r="A27" s="141" t="s">
        <v>48</v>
      </c>
      <c r="B27" s="178" t="s">
        <v>49</v>
      </c>
      <c r="C27" s="214" t="s">
        <v>59</v>
      </c>
      <c r="D27" s="179">
        <v>19</v>
      </c>
      <c r="E27" s="215" t="s">
        <v>108</v>
      </c>
      <c r="F27" s="216"/>
      <c r="G27" s="195" t="s">
        <v>21</v>
      </c>
      <c r="H27" s="216"/>
      <c r="I27" s="216"/>
      <c r="J27" s="185" t="s">
        <v>208</v>
      </c>
      <c r="K27" s="198" t="s">
        <v>105</v>
      </c>
      <c r="L27" s="215" t="s">
        <v>109</v>
      </c>
      <c r="M27" s="179" t="s">
        <v>20</v>
      </c>
      <c r="N27" s="179" t="s">
        <v>212</v>
      </c>
      <c r="O27" s="203" t="s">
        <v>21</v>
      </c>
      <c r="P27" s="179"/>
      <c r="Q27" s="203" t="s">
        <v>21</v>
      </c>
      <c r="R27" s="179"/>
      <c r="S27" s="140" t="s">
        <v>172</v>
      </c>
      <c r="T27" s="198" t="s">
        <v>123</v>
      </c>
      <c r="U27" s="217">
        <v>43466</v>
      </c>
      <c r="V27" s="204">
        <v>43830</v>
      </c>
      <c r="W27" s="142" t="s">
        <v>173</v>
      </c>
      <c r="X27" s="218" t="s">
        <v>250</v>
      </c>
      <c r="Y27" s="219">
        <v>1</v>
      </c>
      <c r="Z27" s="220">
        <f>(+Y27*$Z$8/$Z$7)</f>
        <v>0.33329999999999999</v>
      </c>
      <c r="AA27" s="242" t="s">
        <v>310</v>
      </c>
      <c r="AB27" s="248">
        <v>1</v>
      </c>
    </row>
    <row r="28" spans="1:28" ht="16.5" thickBot="1" x14ac:dyDescent="0.3">
      <c r="A28" s="322" t="s">
        <v>254</v>
      </c>
      <c r="B28" s="323"/>
      <c r="C28" s="323"/>
      <c r="D28" s="323"/>
      <c r="E28" s="323"/>
      <c r="F28" s="323"/>
      <c r="G28" s="323"/>
      <c r="H28" s="323"/>
      <c r="I28" s="323"/>
      <c r="J28" s="323"/>
      <c r="K28" s="323"/>
      <c r="L28" s="323"/>
      <c r="M28" s="323"/>
      <c r="N28" s="323"/>
      <c r="O28" s="323"/>
      <c r="P28" s="323"/>
      <c r="Q28" s="323"/>
      <c r="R28" s="323"/>
      <c r="S28" s="323"/>
      <c r="T28" s="323"/>
      <c r="U28" s="323"/>
      <c r="V28" s="323"/>
      <c r="W28" s="323"/>
      <c r="X28" s="324"/>
      <c r="Y28" s="221">
        <f>SUM(Y9:Y27)/19</f>
        <v>0.42105263157894735</v>
      </c>
      <c r="Z28" s="222">
        <f>SUM(Z9:Z27)/19</f>
        <v>0.14016315789473685</v>
      </c>
      <c r="AA28" s="222"/>
      <c r="AB28" s="249">
        <f t="shared" ref="AB28" si="1">SUM(AB9:AB27)/19</f>
        <v>0.98421052631578965</v>
      </c>
    </row>
    <row r="32" spans="1:28" x14ac:dyDescent="0.25">
      <c r="X32" s="1" t="s">
        <v>265</v>
      </c>
      <c r="Y32" s="71">
        <v>0.21</v>
      </c>
    </row>
    <row r="33" spans="22:25" x14ac:dyDescent="0.25">
      <c r="X33" s="1" t="s">
        <v>266</v>
      </c>
      <c r="Y33" s="71">
        <v>0</v>
      </c>
    </row>
    <row r="34" spans="22:25" x14ac:dyDescent="0.25">
      <c r="X34" s="1" t="s">
        <v>267</v>
      </c>
      <c r="Y34" s="71">
        <v>0.13</v>
      </c>
    </row>
    <row r="35" spans="22:25" x14ac:dyDescent="0.25">
      <c r="X35" s="1" t="s">
        <v>268</v>
      </c>
      <c r="Y35" s="71">
        <f>+'ATENCIÓN AL CIUDADANO'!N9</f>
        <v>0.16664999999999999</v>
      </c>
    </row>
    <row r="36" spans="22:25" x14ac:dyDescent="0.25">
      <c r="V36" s="8" t="s">
        <v>304</v>
      </c>
      <c r="X36" s="1" t="s">
        <v>269</v>
      </c>
      <c r="Y36" s="71">
        <f>+'TRANSPARENCIA Y ACCESO A LA INF'!N8</f>
        <v>0.33329999999999999</v>
      </c>
    </row>
    <row r="37" spans="22:25" x14ac:dyDescent="0.25">
      <c r="Y37" s="71">
        <f>SUM(Y32:Y36)</f>
        <v>0.83994999999999997</v>
      </c>
    </row>
    <row r="38" spans="22:25" x14ac:dyDescent="0.25">
      <c r="X38" s="1" t="s">
        <v>270</v>
      </c>
      <c r="Y38" s="1">
        <v>5</v>
      </c>
    </row>
    <row r="39" spans="22:25" x14ac:dyDescent="0.25">
      <c r="X39" s="1" t="s">
        <v>287</v>
      </c>
      <c r="Y39" s="72">
        <f>+Y37/Y38</f>
        <v>0.16799</v>
      </c>
    </row>
  </sheetData>
  <mergeCells count="51">
    <mergeCell ref="AA6:AA8"/>
    <mergeCell ref="AB6:AB8"/>
    <mergeCell ref="AA14:AA16"/>
    <mergeCell ref="B15:B16"/>
    <mergeCell ref="C15:C16"/>
    <mergeCell ref="A28:X28"/>
    <mergeCell ref="X15:X16"/>
    <mergeCell ref="A9:A12"/>
    <mergeCell ref="A13:A18"/>
    <mergeCell ref="A19:A26"/>
    <mergeCell ref="B20:B23"/>
    <mergeCell ref="C20:C23"/>
    <mergeCell ref="B24:B26"/>
    <mergeCell ref="C24:C26"/>
    <mergeCell ref="B10:B11"/>
    <mergeCell ref="C10:C11"/>
    <mergeCell ref="U15:U16"/>
    <mergeCell ref="V15:V16"/>
    <mergeCell ref="W15:W16"/>
    <mergeCell ref="C7:C8"/>
    <mergeCell ref="N7:N8"/>
    <mergeCell ref="U7:V7"/>
    <mergeCell ref="T15:T16"/>
    <mergeCell ref="S7:S8"/>
    <mergeCell ref="T7:T8"/>
    <mergeCell ref="D7:D8"/>
    <mergeCell ref="L7:L8"/>
    <mergeCell ref="K7:K8"/>
    <mergeCell ref="E7:E8"/>
    <mergeCell ref="J7:J8"/>
    <mergeCell ref="F7:F8"/>
    <mergeCell ref="G7:G8"/>
    <mergeCell ref="H7:H8"/>
    <mergeCell ref="O7:P7"/>
    <mergeCell ref="Q7:R7"/>
    <mergeCell ref="W7:W8"/>
    <mergeCell ref="I7:I8"/>
    <mergeCell ref="A1:B5"/>
    <mergeCell ref="A6:L6"/>
    <mergeCell ref="O6:R6"/>
    <mergeCell ref="S6:W6"/>
    <mergeCell ref="M6:N6"/>
    <mergeCell ref="C1:Y1"/>
    <mergeCell ref="C2:Y2"/>
    <mergeCell ref="C3:Y3"/>
    <mergeCell ref="C4:Y5"/>
    <mergeCell ref="X6:X8"/>
    <mergeCell ref="Y6:Y8"/>
    <mergeCell ref="M7:M8"/>
    <mergeCell ref="A7:A8"/>
    <mergeCell ref="B7:B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
  <sheetViews>
    <sheetView topLeftCell="B4" workbookViewId="0">
      <selection activeCell="Q7" sqref="Q7"/>
    </sheetView>
  </sheetViews>
  <sheetFormatPr baseColWidth="10" defaultRowHeight="15" x14ac:dyDescent="0.25"/>
  <cols>
    <col min="1" max="1" width="22.85546875" customWidth="1"/>
    <col min="2" max="2" width="12.5703125" customWidth="1"/>
    <col min="3" max="3" width="9.85546875" bestFit="1" customWidth="1"/>
    <col min="4" max="4" width="22.7109375" customWidth="1"/>
    <col min="6" max="6" width="14.7109375" customWidth="1"/>
    <col min="9" max="9" width="14.7109375" customWidth="1"/>
    <col min="10" max="10" width="15.140625" customWidth="1"/>
    <col min="11" max="11" width="15.28515625" customWidth="1"/>
    <col min="12" max="12" width="15.28515625" hidden="1" customWidth="1"/>
    <col min="13" max="14" width="0" hidden="1" customWidth="1"/>
    <col min="16" max="16" width="11.42578125" style="253"/>
  </cols>
  <sheetData>
    <row r="1" spans="1:16" ht="15.75" customHeight="1" thickTop="1" x14ac:dyDescent="0.25">
      <c r="A1" s="350"/>
      <c r="B1" s="357" t="s">
        <v>35</v>
      </c>
      <c r="C1" s="358"/>
      <c r="D1" s="358"/>
      <c r="E1" s="358"/>
      <c r="F1" s="358"/>
      <c r="G1" s="358"/>
      <c r="H1" s="358"/>
      <c r="I1" s="358"/>
      <c r="J1" s="358"/>
      <c r="K1" s="358"/>
      <c r="L1" s="359"/>
      <c r="M1" s="360"/>
      <c r="P1" s="252"/>
    </row>
    <row r="2" spans="1:16" ht="15.75" customHeight="1" x14ac:dyDescent="0.25">
      <c r="A2" s="351"/>
      <c r="B2" s="361" t="s">
        <v>209</v>
      </c>
      <c r="C2" s="362"/>
      <c r="D2" s="362"/>
      <c r="E2" s="362"/>
      <c r="F2" s="362"/>
      <c r="G2" s="362"/>
      <c r="H2" s="362"/>
      <c r="I2" s="362"/>
      <c r="J2" s="362"/>
      <c r="K2" s="362"/>
      <c r="L2" s="363"/>
      <c r="M2" s="364"/>
    </row>
    <row r="3" spans="1:16" ht="15.75" customHeight="1" x14ac:dyDescent="0.25">
      <c r="A3" s="351"/>
      <c r="B3" s="365" t="s">
        <v>98</v>
      </c>
      <c r="C3" s="366"/>
      <c r="D3" s="366"/>
      <c r="E3" s="366"/>
      <c r="F3" s="366"/>
      <c r="G3" s="366"/>
      <c r="H3" s="366"/>
      <c r="I3" s="366"/>
      <c r="J3" s="366"/>
      <c r="K3" s="366"/>
      <c r="L3" s="367"/>
      <c r="M3" s="368"/>
    </row>
    <row r="4" spans="1:16" ht="24.75" customHeight="1" thickBot="1" x14ac:dyDescent="0.3">
      <c r="A4" s="352"/>
      <c r="B4" s="369" t="s">
        <v>101</v>
      </c>
      <c r="C4" s="370"/>
      <c r="D4" s="370"/>
      <c r="E4" s="370"/>
      <c r="F4" s="370"/>
      <c r="G4" s="370"/>
      <c r="H4" s="370"/>
      <c r="I4" s="370"/>
      <c r="J4" s="370"/>
      <c r="K4" s="370"/>
      <c r="L4" s="371"/>
      <c r="M4" s="372"/>
      <c r="N4" s="66">
        <v>1</v>
      </c>
    </row>
    <row r="5" spans="1:16" s="20" customFormat="1" ht="24" thickTop="1" thickBot="1" x14ac:dyDescent="0.3">
      <c r="A5" s="21" t="s">
        <v>90</v>
      </c>
      <c r="B5" s="59" t="s">
        <v>91</v>
      </c>
      <c r="C5" s="59" t="s">
        <v>92</v>
      </c>
      <c r="D5" s="59" t="s">
        <v>119</v>
      </c>
      <c r="E5" s="59" t="s">
        <v>94</v>
      </c>
      <c r="F5" s="59" t="s">
        <v>95</v>
      </c>
      <c r="G5" s="60" t="s">
        <v>18</v>
      </c>
      <c r="H5" s="59" t="s">
        <v>19</v>
      </c>
      <c r="I5" s="59" t="s">
        <v>96</v>
      </c>
      <c r="J5" s="59" t="s">
        <v>13</v>
      </c>
      <c r="K5" s="61" t="s">
        <v>97</v>
      </c>
      <c r="L5" s="63" t="s">
        <v>282</v>
      </c>
      <c r="M5" s="63" t="s">
        <v>246</v>
      </c>
      <c r="N5" s="68">
        <v>0.33329999999999999</v>
      </c>
      <c r="O5" s="79" t="s">
        <v>290</v>
      </c>
      <c r="P5" s="87" t="s">
        <v>246</v>
      </c>
    </row>
    <row r="6" spans="1:16" ht="50.25" customHeight="1" thickTop="1" x14ac:dyDescent="0.25">
      <c r="A6" s="353" t="s">
        <v>98</v>
      </c>
      <c r="B6" s="355" t="s">
        <v>102</v>
      </c>
      <c r="C6" s="19">
        <v>1</v>
      </c>
      <c r="D6" s="34" t="s">
        <v>229</v>
      </c>
      <c r="E6" s="25" t="s">
        <v>161</v>
      </c>
      <c r="F6" s="25" t="s">
        <v>230</v>
      </c>
      <c r="G6" s="35">
        <v>43570</v>
      </c>
      <c r="H6" s="36">
        <v>43830</v>
      </c>
      <c r="I6" s="26" t="s">
        <v>231</v>
      </c>
      <c r="J6" s="27" t="s">
        <v>232</v>
      </c>
      <c r="K6" s="57" t="s">
        <v>162</v>
      </c>
      <c r="L6" s="76" t="s">
        <v>283</v>
      </c>
      <c r="M6" s="75">
        <v>0</v>
      </c>
      <c r="N6" s="93">
        <f>+M6*$N$5/$N$4</f>
        <v>0</v>
      </c>
      <c r="O6" s="250" t="s">
        <v>315</v>
      </c>
      <c r="P6" s="256">
        <v>1</v>
      </c>
    </row>
    <row r="7" spans="1:16" ht="102.75" customHeight="1" thickBot="1" x14ac:dyDescent="0.3">
      <c r="A7" s="354"/>
      <c r="B7" s="356"/>
      <c r="C7" s="52">
        <v>2</v>
      </c>
      <c r="D7" s="52" t="s">
        <v>233</v>
      </c>
      <c r="E7" s="53" t="s">
        <v>161</v>
      </c>
      <c r="F7" s="54" t="s">
        <v>234</v>
      </c>
      <c r="G7" s="55">
        <v>43511</v>
      </c>
      <c r="H7" s="55">
        <v>43830</v>
      </c>
      <c r="I7" s="56" t="s">
        <v>235</v>
      </c>
      <c r="J7" s="56" t="s">
        <v>236</v>
      </c>
      <c r="K7" s="58" t="s">
        <v>162</v>
      </c>
      <c r="L7" s="78" t="s">
        <v>283</v>
      </c>
      <c r="M7" s="77">
        <v>0</v>
      </c>
      <c r="N7" s="94">
        <f>+M7*$N$5/$N$4</f>
        <v>0</v>
      </c>
      <c r="O7" s="43" t="s">
        <v>316</v>
      </c>
      <c r="P7" s="254">
        <v>1</v>
      </c>
    </row>
    <row r="8" spans="1:16" ht="15.75" thickBot="1" x14ac:dyDescent="0.3">
      <c r="A8" s="348" t="s">
        <v>254</v>
      </c>
      <c r="B8" s="349"/>
      <c r="C8" s="349"/>
      <c r="D8" s="349"/>
      <c r="E8" s="349"/>
      <c r="F8" s="349"/>
      <c r="G8" s="349"/>
      <c r="H8" s="349"/>
      <c r="I8" s="349"/>
      <c r="J8" s="349"/>
      <c r="K8" s="349"/>
      <c r="L8" s="74"/>
      <c r="M8" s="70">
        <f>SUM(M6:M7)/2</f>
        <v>0</v>
      </c>
      <c r="N8" s="95">
        <f>(+N6+N7)/2</f>
        <v>0</v>
      </c>
      <c r="O8" s="251"/>
      <c r="P8" s="255">
        <f t="shared" ref="P8" si="0">SUM(P6:P7)/2</f>
        <v>1</v>
      </c>
    </row>
  </sheetData>
  <mergeCells count="8">
    <mergeCell ref="A8:K8"/>
    <mergeCell ref="A1:A4"/>
    <mergeCell ref="A6:A7"/>
    <mergeCell ref="B6:B7"/>
    <mergeCell ref="B1:M1"/>
    <mergeCell ref="B2:M2"/>
    <mergeCell ref="B3:M3"/>
    <mergeCell ref="B4:M4"/>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
  <sheetViews>
    <sheetView topLeftCell="B8" workbookViewId="0">
      <selection activeCell="R6" sqref="R6"/>
    </sheetView>
  </sheetViews>
  <sheetFormatPr baseColWidth="10" defaultRowHeight="15" x14ac:dyDescent="0.25"/>
  <cols>
    <col min="1" max="1" width="22.85546875" customWidth="1"/>
    <col min="4" max="4" width="14.7109375" customWidth="1"/>
    <col min="6" max="6" width="14.7109375" customWidth="1"/>
    <col min="10" max="10" width="14.7109375" customWidth="1"/>
    <col min="11" max="11" width="12.7109375" customWidth="1"/>
    <col min="12" max="12" width="30.42578125" hidden="1" customWidth="1"/>
    <col min="13" max="13" width="0" hidden="1" customWidth="1"/>
    <col min="14" max="14" width="8.42578125" hidden="1" customWidth="1"/>
    <col min="15" max="15" width="24.42578125" customWidth="1"/>
  </cols>
  <sheetData>
    <row r="1" spans="1:16" ht="15.75" customHeight="1" thickTop="1" x14ac:dyDescent="0.25">
      <c r="A1" s="350"/>
      <c r="B1" s="381" t="s">
        <v>35</v>
      </c>
      <c r="C1" s="382"/>
      <c r="D1" s="382"/>
      <c r="E1" s="382"/>
      <c r="F1" s="382"/>
      <c r="G1" s="382"/>
      <c r="H1" s="382"/>
      <c r="I1" s="382"/>
      <c r="J1" s="382"/>
      <c r="K1" s="382"/>
      <c r="L1" s="382"/>
      <c r="M1" s="383"/>
      <c r="N1" s="82"/>
      <c r="O1" s="82"/>
      <c r="P1" s="82"/>
    </row>
    <row r="2" spans="1:16" ht="15" customHeight="1" x14ac:dyDescent="0.25">
      <c r="A2" s="351"/>
      <c r="B2" s="361" t="s">
        <v>209</v>
      </c>
      <c r="C2" s="362"/>
      <c r="D2" s="362"/>
      <c r="E2" s="362"/>
      <c r="F2" s="362"/>
      <c r="G2" s="362"/>
      <c r="H2" s="362"/>
      <c r="I2" s="362"/>
      <c r="J2" s="362"/>
      <c r="K2" s="362"/>
      <c r="L2" s="362"/>
      <c r="M2" s="363"/>
      <c r="N2" s="82"/>
      <c r="O2" s="82"/>
      <c r="P2" s="82"/>
    </row>
    <row r="3" spans="1:16" x14ac:dyDescent="0.25">
      <c r="A3" s="351"/>
      <c r="B3" s="365" t="s">
        <v>99</v>
      </c>
      <c r="C3" s="366"/>
      <c r="D3" s="366"/>
      <c r="E3" s="366"/>
      <c r="F3" s="366"/>
      <c r="G3" s="366"/>
      <c r="H3" s="366"/>
      <c r="I3" s="366"/>
      <c r="J3" s="366"/>
      <c r="K3" s="366"/>
      <c r="L3" s="366"/>
      <c r="M3" s="367"/>
      <c r="N3" s="82"/>
      <c r="O3" s="82"/>
      <c r="P3" s="82"/>
    </row>
    <row r="4" spans="1:16" ht="36.75" customHeight="1" thickBot="1" x14ac:dyDescent="0.3">
      <c r="A4" s="352"/>
      <c r="B4" s="369" t="s">
        <v>101</v>
      </c>
      <c r="C4" s="370"/>
      <c r="D4" s="370"/>
      <c r="E4" s="370"/>
      <c r="F4" s="370"/>
      <c r="G4" s="370"/>
      <c r="H4" s="370"/>
      <c r="I4" s="370"/>
      <c r="J4" s="370"/>
      <c r="K4" s="370"/>
      <c r="L4" s="370"/>
      <c r="M4" s="371"/>
      <c r="N4" s="83">
        <v>1</v>
      </c>
      <c r="O4" s="98"/>
      <c r="P4" s="98" t="s">
        <v>286</v>
      </c>
    </row>
    <row r="5" spans="1:16" ht="35.25" thickTop="1" thickBot="1" x14ac:dyDescent="0.3">
      <c r="A5" s="21" t="s">
        <v>90</v>
      </c>
      <c r="B5" s="59" t="s">
        <v>91</v>
      </c>
      <c r="C5" s="59" t="s">
        <v>92</v>
      </c>
      <c r="D5" s="59" t="s">
        <v>93</v>
      </c>
      <c r="E5" s="59" t="s">
        <v>94</v>
      </c>
      <c r="F5" s="59" t="s">
        <v>95</v>
      </c>
      <c r="G5" s="60" t="s">
        <v>18</v>
      </c>
      <c r="H5" s="59" t="s">
        <v>19</v>
      </c>
      <c r="I5" s="59" t="s">
        <v>96</v>
      </c>
      <c r="J5" s="59" t="s">
        <v>13</v>
      </c>
      <c r="K5" s="61" t="s">
        <v>97</v>
      </c>
      <c r="L5" s="99" t="s">
        <v>245</v>
      </c>
      <c r="M5" s="79" t="s">
        <v>246</v>
      </c>
      <c r="N5" s="83">
        <v>0.33329999999999999</v>
      </c>
      <c r="O5" s="62" t="s">
        <v>291</v>
      </c>
      <c r="P5" s="79" t="s">
        <v>246</v>
      </c>
    </row>
    <row r="6" spans="1:16" ht="78.75" customHeight="1" thickTop="1" x14ac:dyDescent="0.25">
      <c r="A6" s="377" t="s">
        <v>99</v>
      </c>
      <c r="B6" s="373" t="s">
        <v>103</v>
      </c>
      <c r="C6" s="28">
        <v>1</v>
      </c>
      <c r="D6" s="30" t="s">
        <v>176</v>
      </c>
      <c r="E6" s="31" t="s">
        <v>177</v>
      </c>
      <c r="F6" s="32" t="s">
        <v>178</v>
      </c>
      <c r="G6" s="17" t="s">
        <v>218</v>
      </c>
      <c r="H6" s="17" t="s">
        <v>219</v>
      </c>
      <c r="I6" s="33" t="s">
        <v>179</v>
      </c>
      <c r="J6" s="33" t="s">
        <v>180</v>
      </c>
      <c r="K6" s="42" t="s">
        <v>181</v>
      </c>
      <c r="L6" s="96" t="s">
        <v>259</v>
      </c>
      <c r="M6" s="80">
        <v>0</v>
      </c>
      <c r="N6" s="69">
        <f>(+M6*$N$5/$N$4)</f>
        <v>0</v>
      </c>
      <c r="O6" s="263" t="s">
        <v>295</v>
      </c>
      <c r="P6" s="80">
        <v>1</v>
      </c>
    </row>
    <row r="7" spans="1:16" ht="78" customHeight="1" x14ac:dyDescent="0.25">
      <c r="A7" s="378"/>
      <c r="B7" s="374"/>
      <c r="C7" s="24">
        <v>2</v>
      </c>
      <c r="D7" s="29" t="s">
        <v>182</v>
      </c>
      <c r="E7" s="15" t="s">
        <v>177</v>
      </c>
      <c r="F7" s="16" t="s">
        <v>183</v>
      </c>
      <c r="G7" s="17" t="s">
        <v>218</v>
      </c>
      <c r="H7" s="17" t="s">
        <v>219</v>
      </c>
      <c r="I7" s="18" t="s">
        <v>184</v>
      </c>
      <c r="J7" s="18" t="s">
        <v>185</v>
      </c>
      <c r="K7" s="43" t="s">
        <v>181</v>
      </c>
      <c r="L7" s="96" t="s">
        <v>259</v>
      </c>
      <c r="M7" s="80">
        <v>0</v>
      </c>
      <c r="N7" s="69">
        <f t="shared" ref="N7:N10" si="0">(+M7*$N$5/$N$4)</f>
        <v>0</v>
      </c>
      <c r="O7" s="264" t="s">
        <v>293</v>
      </c>
      <c r="P7" s="80">
        <v>1</v>
      </c>
    </row>
    <row r="8" spans="1:16" ht="75" customHeight="1" x14ac:dyDescent="0.25">
      <c r="A8" s="378"/>
      <c r="B8" s="374"/>
      <c r="C8" s="24">
        <v>3</v>
      </c>
      <c r="D8" s="16" t="s">
        <v>186</v>
      </c>
      <c r="E8" s="15" t="s">
        <v>223</v>
      </c>
      <c r="F8" s="16" t="s">
        <v>178</v>
      </c>
      <c r="G8" s="17" t="s">
        <v>220</v>
      </c>
      <c r="H8" s="17" t="s">
        <v>221</v>
      </c>
      <c r="I8" s="18" t="s">
        <v>179</v>
      </c>
      <c r="J8" s="18" t="s">
        <v>180</v>
      </c>
      <c r="K8" s="43" t="s">
        <v>181</v>
      </c>
      <c r="L8" s="257" t="s">
        <v>251</v>
      </c>
      <c r="M8" s="258">
        <v>1</v>
      </c>
      <c r="N8" s="110">
        <f t="shared" si="0"/>
        <v>0.33329999999999999</v>
      </c>
      <c r="O8" s="265" t="s">
        <v>294</v>
      </c>
      <c r="P8" s="258">
        <v>1</v>
      </c>
    </row>
    <row r="9" spans="1:16" ht="75" customHeight="1" x14ac:dyDescent="0.25">
      <c r="A9" s="379"/>
      <c r="B9" s="375"/>
      <c r="C9" s="37">
        <v>4</v>
      </c>
      <c r="D9" s="38" t="s">
        <v>222</v>
      </c>
      <c r="E9" s="39" t="s">
        <v>223</v>
      </c>
      <c r="F9" s="38" t="s">
        <v>224</v>
      </c>
      <c r="G9" s="40" t="s">
        <v>225</v>
      </c>
      <c r="H9" s="40" t="s">
        <v>219</v>
      </c>
      <c r="I9" s="41" t="s">
        <v>179</v>
      </c>
      <c r="J9" s="41" t="s">
        <v>180</v>
      </c>
      <c r="K9" s="44" t="s">
        <v>181</v>
      </c>
      <c r="L9" s="97" t="s">
        <v>260</v>
      </c>
      <c r="M9" s="80">
        <v>0</v>
      </c>
      <c r="N9" s="69">
        <f t="shared" si="0"/>
        <v>0</v>
      </c>
      <c r="O9" s="266" t="s">
        <v>296</v>
      </c>
      <c r="P9" s="80">
        <v>1</v>
      </c>
    </row>
    <row r="10" spans="1:16" ht="100.5" customHeight="1" thickBot="1" x14ac:dyDescent="0.3">
      <c r="A10" s="380"/>
      <c r="B10" s="376"/>
      <c r="C10" s="259">
        <v>5</v>
      </c>
      <c r="D10" s="130" t="s">
        <v>127</v>
      </c>
      <c r="E10" s="130" t="s">
        <v>124</v>
      </c>
      <c r="F10" s="130" t="s">
        <v>124</v>
      </c>
      <c r="G10" s="131">
        <v>43497</v>
      </c>
      <c r="H10" s="131">
        <v>43830</v>
      </c>
      <c r="I10" s="234" t="s">
        <v>125</v>
      </c>
      <c r="J10" s="129" t="s">
        <v>128</v>
      </c>
      <c r="K10" s="58" t="s">
        <v>126</v>
      </c>
      <c r="L10" s="260" t="s">
        <v>249</v>
      </c>
      <c r="M10" s="261">
        <v>1</v>
      </c>
      <c r="N10" s="110">
        <f t="shared" si="0"/>
        <v>0.33329999999999999</v>
      </c>
      <c r="O10" s="97" t="s">
        <v>297</v>
      </c>
      <c r="P10" s="261">
        <v>1</v>
      </c>
    </row>
    <row r="11" spans="1:16" ht="16.5" thickTop="1" thickBot="1" x14ac:dyDescent="0.3">
      <c r="C11" s="348" t="s">
        <v>254</v>
      </c>
      <c r="D11" s="349"/>
      <c r="E11" s="349"/>
      <c r="F11" s="349"/>
      <c r="G11" s="349"/>
      <c r="H11" s="349"/>
      <c r="I11" s="349"/>
      <c r="J11" s="349"/>
      <c r="K11" s="349"/>
      <c r="L11" s="349"/>
      <c r="M11" s="81">
        <f>SUM(M6:M10)/5</f>
        <v>0.4</v>
      </c>
      <c r="N11" s="84">
        <f>SUM(N6:N10)/5</f>
        <v>0.13331999999999999</v>
      </c>
      <c r="O11" s="262"/>
      <c r="P11" s="92">
        <f t="shared" ref="P11" si="1">SUM(P6:P10)/5</f>
        <v>1</v>
      </c>
    </row>
    <row r="12" spans="1:16" x14ac:dyDescent="0.25">
      <c r="M12" s="64"/>
    </row>
  </sheetData>
  <mergeCells count="8">
    <mergeCell ref="C11:L11"/>
    <mergeCell ref="B6:B10"/>
    <mergeCell ref="A6:A10"/>
    <mergeCell ref="A1:A4"/>
    <mergeCell ref="B1:M1"/>
    <mergeCell ref="B2:M2"/>
    <mergeCell ref="B3:M3"/>
    <mergeCell ref="B4:M4"/>
  </mergeCells>
  <hyperlinks>
    <hyperlink ref="L8" r:id="rId1" xr:uid="{00000000-0004-0000-0200-000000000000}"/>
    <hyperlink ref="O6" r:id="rId2" xr:uid="{00000000-0004-0000-0200-000001000000}"/>
    <hyperlink ref="O7" r:id="rId3" display="http://corpoguajira.gov.co/wp/foros/foro/foro-presupuesto-participativo-2020/  " xr:uid="{00000000-0004-0000-0200-000002000000}"/>
    <hyperlink ref="O8" r:id="rId4" xr:uid="{00000000-0004-0000-0200-000003000000}"/>
    <hyperlink ref="O9" r:id="rId5" xr:uid="{00000000-0004-0000-0200-000004000000}"/>
  </hyperlink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
  <sheetViews>
    <sheetView topLeftCell="D7" workbookViewId="0">
      <selection activeCell="Q12" sqref="Q12"/>
    </sheetView>
  </sheetViews>
  <sheetFormatPr baseColWidth="10" defaultRowHeight="15" x14ac:dyDescent="0.25"/>
  <cols>
    <col min="1" max="1" width="22.7109375" customWidth="1"/>
    <col min="4" max="4" width="14.7109375" customWidth="1"/>
    <col min="5" max="5" width="13" customWidth="1"/>
    <col min="6" max="6" width="12.7109375" customWidth="1"/>
    <col min="9" max="10" width="14.7109375" customWidth="1"/>
    <col min="12" max="12" width="19.28515625" hidden="1" customWidth="1"/>
    <col min="13" max="13" width="13.28515625" hidden="1" customWidth="1"/>
    <col min="14" max="14" width="0" hidden="1" customWidth="1"/>
    <col min="15" max="15" width="35.140625" customWidth="1"/>
    <col min="16" max="16" width="22.28515625" customWidth="1"/>
  </cols>
  <sheetData>
    <row r="1" spans="1:16" ht="15.75" customHeight="1" thickTop="1" x14ac:dyDescent="0.25">
      <c r="A1" s="350"/>
      <c r="B1" s="381" t="s">
        <v>35</v>
      </c>
      <c r="C1" s="382"/>
      <c r="D1" s="382"/>
      <c r="E1" s="382"/>
      <c r="F1" s="382"/>
      <c r="G1" s="382"/>
      <c r="H1" s="382"/>
      <c r="I1" s="382"/>
      <c r="J1" s="382"/>
      <c r="K1" s="382"/>
      <c r="L1" s="382"/>
      <c r="M1" s="389"/>
    </row>
    <row r="2" spans="1:16" ht="15" customHeight="1" x14ac:dyDescent="0.25">
      <c r="A2" s="351"/>
      <c r="B2" s="361" t="s">
        <v>209</v>
      </c>
      <c r="C2" s="362"/>
      <c r="D2" s="362"/>
      <c r="E2" s="362"/>
      <c r="F2" s="362"/>
      <c r="G2" s="362"/>
      <c r="H2" s="362"/>
      <c r="I2" s="362"/>
      <c r="J2" s="362"/>
      <c r="K2" s="362"/>
      <c r="L2" s="362"/>
      <c r="M2" s="364"/>
    </row>
    <row r="3" spans="1:16" x14ac:dyDescent="0.25">
      <c r="A3" s="351"/>
      <c r="B3" s="365" t="s">
        <v>100</v>
      </c>
      <c r="C3" s="366"/>
      <c r="D3" s="366"/>
      <c r="E3" s="366"/>
      <c r="F3" s="366"/>
      <c r="G3" s="366"/>
      <c r="H3" s="366"/>
      <c r="I3" s="366"/>
      <c r="J3" s="366"/>
      <c r="K3" s="366"/>
      <c r="L3" s="366"/>
      <c r="M3" s="368"/>
    </row>
    <row r="4" spans="1:16" ht="43.5" customHeight="1" thickBot="1" x14ac:dyDescent="0.3">
      <c r="A4" s="352"/>
      <c r="B4" s="369" t="s">
        <v>101</v>
      </c>
      <c r="C4" s="370"/>
      <c r="D4" s="370"/>
      <c r="E4" s="370"/>
      <c r="F4" s="370"/>
      <c r="G4" s="370"/>
      <c r="H4" s="370"/>
      <c r="I4" s="370"/>
      <c r="J4" s="370"/>
      <c r="K4" s="370"/>
      <c r="L4" s="390"/>
      <c r="M4" s="372"/>
      <c r="N4" s="89">
        <v>1</v>
      </c>
      <c r="O4" s="90"/>
      <c r="P4" s="66"/>
    </row>
    <row r="5" spans="1:16" ht="24.75" thickTop="1" thickBot="1" x14ac:dyDescent="0.3">
      <c r="A5" s="23" t="s">
        <v>90</v>
      </c>
      <c r="B5" s="59" t="s">
        <v>91</v>
      </c>
      <c r="C5" s="59" t="s">
        <v>92</v>
      </c>
      <c r="D5" s="59" t="s">
        <v>93</v>
      </c>
      <c r="E5" s="59" t="s">
        <v>94</v>
      </c>
      <c r="F5" s="59" t="s">
        <v>95</v>
      </c>
      <c r="G5" s="60" t="s">
        <v>18</v>
      </c>
      <c r="H5" s="59" t="s">
        <v>19</v>
      </c>
      <c r="I5" s="59" t="s">
        <v>96</v>
      </c>
      <c r="J5" s="59" t="s">
        <v>13</v>
      </c>
      <c r="K5" s="73" t="s">
        <v>97</v>
      </c>
      <c r="L5" s="85" t="s">
        <v>245</v>
      </c>
      <c r="M5" s="61" t="s">
        <v>246</v>
      </c>
      <c r="N5" s="68">
        <v>0.33329999999999999</v>
      </c>
      <c r="O5" s="85" t="s">
        <v>292</v>
      </c>
      <c r="P5" s="86"/>
    </row>
    <row r="6" spans="1:16" ht="99" customHeight="1" thickTop="1" x14ac:dyDescent="0.25">
      <c r="A6" s="385" t="s">
        <v>100</v>
      </c>
      <c r="B6" s="387" t="s">
        <v>104</v>
      </c>
      <c r="C6" s="120">
        <v>1</v>
      </c>
      <c r="D6" s="121" t="s">
        <v>242</v>
      </c>
      <c r="E6" s="121" t="s">
        <v>139</v>
      </c>
      <c r="F6" s="121" t="s">
        <v>139</v>
      </c>
      <c r="G6" s="122">
        <v>43497</v>
      </c>
      <c r="H6" s="122">
        <v>43830</v>
      </c>
      <c r="I6" s="123" t="s">
        <v>243</v>
      </c>
      <c r="J6" s="24" t="s">
        <v>142</v>
      </c>
      <c r="K6" s="124" t="s">
        <v>143</v>
      </c>
      <c r="L6" s="125" t="s">
        <v>247</v>
      </c>
      <c r="M6" s="134">
        <v>1</v>
      </c>
      <c r="N6" s="135">
        <f>(+M6*$N$5/$N$4)</f>
        <v>0.33329999999999999</v>
      </c>
      <c r="O6" s="125" t="s">
        <v>301</v>
      </c>
      <c r="P6" s="139">
        <v>1</v>
      </c>
    </row>
    <row r="7" spans="1:16" ht="105" customHeight="1" x14ac:dyDescent="0.25">
      <c r="A7" s="386"/>
      <c r="B7" s="388"/>
      <c r="C7" s="120">
        <v>2</v>
      </c>
      <c r="D7" s="126" t="s">
        <v>144</v>
      </c>
      <c r="E7" s="121" t="s">
        <v>139</v>
      </c>
      <c r="F7" s="123" t="s">
        <v>139</v>
      </c>
      <c r="G7" s="122">
        <v>43497</v>
      </c>
      <c r="H7" s="122">
        <v>43830</v>
      </c>
      <c r="I7" s="126" t="s">
        <v>145</v>
      </c>
      <c r="J7" s="123" t="s">
        <v>146</v>
      </c>
      <c r="K7" s="124" t="s">
        <v>147</v>
      </c>
      <c r="L7" s="127" t="s">
        <v>248</v>
      </c>
      <c r="M7" s="134">
        <v>0.25</v>
      </c>
      <c r="N7" s="135">
        <f t="shared" ref="N7:N8" si="0">(+M7*$N$5/$N$4)</f>
        <v>8.3324999999999996E-2</v>
      </c>
      <c r="O7" s="127" t="s">
        <v>302</v>
      </c>
      <c r="P7" s="139">
        <v>1</v>
      </c>
    </row>
    <row r="8" spans="1:16" ht="109.5" customHeight="1" thickBot="1" x14ac:dyDescent="0.3">
      <c r="A8" s="386"/>
      <c r="B8" s="388"/>
      <c r="C8" s="128">
        <v>3</v>
      </c>
      <c r="D8" s="129" t="s">
        <v>148</v>
      </c>
      <c r="E8" s="130" t="s">
        <v>139</v>
      </c>
      <c r="F8" s="102" t="s">
        <v>139</v>
      </c>
      <c r="G8" s="131">
        <v>43497</v>
      </c>
      <c r="H8" s="131">
        <v>43830</v>
      </c>
      <c r="I8" s="102" t="s">
        <v>149</v>
      </c>
      <c r="J8" s="102" t="s">
        <v>150</v>
      </c>
      <c r="K8" s="132" t="s">
        <v>147</v>
      </c>
      <c r="L8" s="133" t="s">
        <v>261</v>
      </c>
      <c r="M8" s="136">
        <v>0.25</v>
      </c>
      <c r="N8" s="135">
        <f t="shared" si="0"/>
        <v>8.3324999999999996E-2</v>
      </c>
      <c r="O8" s="133" t="s">
        <v>303</v>
      </c>
      <c r="P8" s="139">
        <v>1</v>
      </c>
    </row>
    <row r="9" spans="1:16" ht="15" customHeight="1" thickBot="1" x14ac:dyDescent="0.3">
      <c r="A9" s="348" t="s">
        <v>254</v>
      </c>
      <c r="B9" s="349"/>
      <c r="C9" s="349"/>
      <c r="D9" s="349"/>
      <c r="E9" s="349"/>
      <c r="F9" s="349"/>
      <c r="G9" s="349"/>
      <c r="H9" s="349"/>
      <c r="I9" s="349"/>
      <c r="J9" s="349"/>
      <c r="K9" s="349"/>
      <c r="L9" s="384"/>
      <c r="M9" s="137">
        <f>SUM(M6:M8)/3</f>
        <v>0.5</v>
      </c>
      <c r="N9" s="138">
        <f>SUM(N6:N8)/3</f>
        <v>0.16664999999999999</v>
      </c>
      <c r="O9" s="88"/>
      <c r="P9" s="88">
        <f t="shared" ref="P9" si="1">SUM(P6:P8)/3</f>
        <v>1</v>
      </c>
    </row>
  </sheetData>
  <mergeCells count="8">
    <mergeCell ref="A9:L9"/>
    <mergeCell ref="A6:A8"/>
    <mergeCell ref="B6:B8"/>
    <mergeCell ref="A1:A4"/>
    <mergeCell ref="B1:M1"/>
    <mergeCell ref="B2:M2"/>
    <mergeCell ref="B3:M3"/>
    <mergeCell ref="B4:M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
  <sheetViews>
    <sheetView tabSelected="1" topLeftCell="B1" workbookViewId="0">
      <selection activeCell="Q4" sqref="Q4:Q8"/>
    </sheetView>
  </sheetViews>
  <sheetFormatPr baseColWidth="10" defaultRowHeight="15" x14ac:dyDescent="0.25"/>
  <cols>
    <col min="1" max="1" width="14" customWidth="1"/>
    <col min="4" max="4" width="12.85546875" customWidth="1"/>
    <col min="5" max="5" width="12.28515625" customWidth="1"/>
    <col min="9" max="9" width="12.140625" customWidth="1"/>
    <col min="10" max="10" width="11.85546875" customWidth="1"/>
    <col min="12" max="12" width="29.5703125" hidden="1" customWidth="1"/>
    <col min="13" max="14" width="0" hidden="1" customWidth="1"/>
    <col min="15" max="15" width="24.85546875" customWidth="1"/>
  </cols>
  <sheetData>
    <row r="1" spans="1:16" ht="15.75" customHeight="1" thickTop="1" x14ac:dyDescent="0.25">
      <c r="A1" s="350"/>
      <c r="B1" s="381" t="s">
        <v>35</v>
      </c>
      <c r="C1" s="382"/>
      <c r="D1" s="382"/>
      <c r="E1" s="382"/>
      <c r="F1" s="382"/>
      <c r="G1" s="382"/>
      <c r="H1" s="382"/>
      <c r="I1" s="382"/>
      <c r="J1" s="382"/>
      <c r="K1" s="382"/>
      <c r="L1" s="382"/>
      <c r="M1" s="389"/>
    </row>
    <row r="2" spans="1:16" ht="15" customHeight="1" x14ac:dyDescent="0.25">
      <c r="A2" s="351"/>
      <c r="B2" s="361" t="s">
        <v>209</v>
      </c>
      <c r="C2" s="362"/>
      <c r="D2" s="362"/>
      <c r="E2" s="362"/>
      <c r="F2" s="362"/>
      <c r="G2" s="362"/>
      <c r="H2" s="362"/>
      <c r="I2" s="362"/>
      <c r="J2" s="362"/>
      <c r="K2" s="362"/>
      <c r="L2" s="362"/>
      <c r="M2" s="364"/>
    </row>
    <row r="3" spans="1:16" x14ac:dyDescent="0.25">
      <c r="A3" s="351"/>
      <c r="B3" s="365" t="s">
        <v>106</v>
      </c>
      <c r="C3" s="366"/>
      <c r="D3" s="366"/>
      <c r="E3" s="366"/>
      <c r="F3" s="366"/>
      <c r="G3" s="366"/>
      <c r="H3" s="366"/>
      <c r="I3" s="366"/>
      <c r="J3" s="366"/>
      <c r="K3" s="366"/>
      <c r="L3" s="366"/>
      <c r="M3" s="368"/>
    </row>
    <row r="4" spans="1:16" ht="36.75" customHeight="1" thickBot="1" x14ac:dyDescent="0.3">
      <c r="A4" s="352"/>
      <c r="B4" s="369" t="s">
        <v>101</v>
      </c>
      <c r="C4" s="370"/>
      <c r="D4" s="370"/>
      <c r="E4" s="370"/>
      <c r="F4" s="370"/>
      <c r="G4" s="370"/>
      <c r="H4" s="370"/>
      <c r="I4" s="370"/>
      <c r="J4" s="370"/>
      <c r="K4" s="370"/>
      <c r="L4" s="370"/>
      <c r="M4" s="372"/>
      <c r="N4" s="66">
        <v>1</v>
      </c>
    </row>
    <row r="5" spans="1:16" ht="35.25" thickTop="1" thickBot="1" x14ac:dyDescent="0.3">
      <c r="A5" s="45" t="s">
        <v>90</v>
      </c>
      <c r="B5" s="46" t="s">
        <v>91</v>
      </c>
      <c r="C5" s="46" t="s">
        <v>92</v>
      </c>
      <c r="D5" s="46" t="s">
        <v>93</v>
      </c>
      <c r="E5" s="46" t="s">
        <v>94</v>
      </c>
      <c r="F5" s="46" t="s">
        <v>95</v>
      </c>
      <c r="G5" s="47" t="s">
        <v>18</v>
      </c>
      <c r="H5" s="46" t="s">
        <v>19</v>
      </c>
      <c r="I5" s="46" t="s">
        <v>96</v>
      </c>
      <c r="J5" s="46" t="s">
        <v>13</v>
      </c>
      <c r="K5" s="46" t="s">
        <v>97</v>
      </c>
      <c r="L5" s="48" t="s">
        <v>245</v>
      </c>
      <c r="M5" s="22" t="s">
        <v>246</v>
      </c>
      <c r="N5" s="233">
        <v>0.33329999999999999</v>
      </c>
      <c r="O5" s="85" t="s">
        <v>292</v>
      </c>
      <c r="P5" s="22" t="s">
        <v>246</v>
      </c>
    </row>
    <row r="6" spans="1:16" ht="131.25" customHeight="1" x14ac:dyDescent="0.25">
      <c r="A6" s="391" t="s">
        <v>106</v>
      </c>
      <c r="B6" s="393" t="s">
        <v>107</v>
      </c>
      <c r="C6" s="103">
        <v>1</v>
      </c>
      <c r="D6" s="104" t="s">
        <v>154</v>
      </c>
      <c r="E6" s="105" t="s">
        <v>155</v>
      </c>
      <c r="F6" s="101" t="s">
        <v>156</v>
      </c>
      <c r="G6" s="106">
        <v>43466</v>
      </c>
      <c r="H6" s="106">
        <v>43830</v>
      </c>
      <c r="I6" s="104" t="s">
        <v>159</v>
      </c>
      <c r="J6" s="104" t="s">
        <v>160</v>
      </c>
      <c r="K6" s="107" t="s">
        <v>152</v>
      </c>
      <c r="L6" s="108" t="s">
        <v>252</v>
      </c>
      <c r="M6" s="109">
        <v>1</v>
      </c>
      <c r="N6" s="110">
        <f>(+M6*$N$5/$N$4)</f>
        <v>0.33329999999999999</v>
      </c>
      <c r="O6" s="108" t="s">
        <v>252</v>
      </c>
      <c r="P6" s="109">
        <v>1</v>
      </c>
    </row>
    <row r="7" spans="1:16" ht="74.25" customHeight="1" thickBot="1" x14ac:dyDescent="0.3">
      <c r="A7" s="392"/>
      <c r="B7" s="394"/>
      <c r="C7" s="111">
        <v>2</v>
      </c>
      <c r="D7" s="112" t="s">
        <v>153</v>
      </c>
      <c r="E7" s="113" t="s">
        <v>155</v>
      </c>
      <c r="F7" s="114" t="s">
        <v>157</v>
      </c>
      <c r="G7" s="115">
        <v>43466</v>
      </c>
      <c r="H7" s="115">
        <v>43830</v>
      </c>
      <c r="I7" s="114" t="s">
        <v>158</v>
      </c>
      <c r="J7" s="114" t="s">
        <v>151</v>
      </c>
      <c r="K7" s="116" t="s">
        <v>152</v>
      </c>
      <c r="L7" s="117" t="s">
        <v>262</v>
      </c>
      <c r="M7" s="109">
        <v>1</v>
      </c>
      <c r="N7" s="110">
        <f>(+M7*$N$5/$N$4)</f>
        <v>0.33329999999999999</v>
      </c>
      <c r="O7" s="118" t="s">
        <v>307</v>
      </c>
      <c r="P7" s="119">
        <v>1</v>
      </c>
    </row>
    <row r="8" spans="1:16" ht="15.75" thickBot="1" x14ac:dyDescent="0.3">
      <c r="A8" s="348" t="s">
        <v>254</v>
      </c>
      <c r="B8" s="349"/>
      <c r="C8" s="349"/>
      <c r="D8" s="349"/>
      <c r="E8" s="349"/>
      <c r="F8" s="349"/>
      <c r="G8" s="349"/>
      <c r="H8" s="349"/>
      <c r="I8" s="349"/>
      <c r="J8" s="349"/>
      <c r="K8" s="349"/>
      <c r="L8" s="384"/>
      <c r="M8" s="67">
        <f>SUM(M5:M7)/2</f>
        <v>1</v>
      </c>
      <c r="N8" s="91">
        <f>(+N6+N7)/2</f>
        <v>0.33329999999999999</v>
      </c>
      <c r="O8" s="100" t="s">
        <v>31</v>
      </c>
      <c r="P8" s="100">
        <v>1</v>
      </c>
    </row>
  </sheetData>
  <mergeCells count="8">
    <mergeCell ref="A8:L8"/>
    <mergeCell ref="A6:A7"/>
    <mergeCell ref="B6:B7"/>
    <mergeCell ref="A1:A4"/>
    <mergeCell ref="B1:M1"/>
    <mergeCell ref="B2:M2"/>
    <mergeCell ref="B3:M3"/>
    <mergeCell ref="B4:M4"/>
  </mergeCells>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RIESGOS CORRUPCION</vt:lpstr>
      <vt:lpstr>ESTRATEGIA ANTITRAMITES</vt:lpstr>
      <vt:lpstr>RENDICIÓN DE CUENTAS</vt:lpstr>
      <vt:lpstr>ATENCIÓN AL CIUDADANO</vt:lpstr>
      <vt:lpstr>TRANSPARENCIA Y ACCESO A LA INF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CORPOGUAJIRA</cp:lastModifiedBy>
  <cp:lastPrinted>2019-01-10T15:28:35Z</cp:lastPrinted>
  <dcterms:created xsi:type="dcterms:W3CDTF">2016-01-14T15:41:29Z</dcterms:created>
  <dcterms:modified xsi:type="dcterms:W3CDTF">2020-01-21T22:26:29Z</dcterms:modified>
</cp:coreProperties>
</file>