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" yWindow="-450" windowWidth="12120" windowHeight="6150" activeTab="8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OA-08" sheetId="15" r:id="rId8"/>
    <sheet name="Grafico" sheetId="11" r:id="rId9"/>
  </sheets>
  <definedNames>
    <definedName name="_xlnm.Print_Area" localSheetId="0">'POA-01'!$A$1:$J$22</definedName>
    <definedName name="_xlnm.Print_Area" localSheetId="1">'POA-02'!$A$1:$J$26</definedName>
    <definedName name="_xlnm.Print_Area" localSheetId="2">'POA-03'!$A$1:$I$27</definedName>
    <definedName name="_xlnm.Print_Area" localSheetId="3">'POA-04'!$A$1:$I$26</definedName>
    <definedName name="_xlnm.Print_Area" localSheetId="4">'POA-05'!$A$1:$I$24</definedName>
    <definedName name="_xlnm.Print_Area" localSheetId="5">'POA-06'!$A$1:$I$33</definedName>
    <definedName name="_xlnm.Print_Area" localSheetId="6">'POA-07'!$A$1:$P$50</definedName>
    <definedName name="_xlnm.Print_Titles" localSheetId="0">'POA-01'!$1:$13</definedName>
    <definedName name="_xlnm.Print_Titles" localSheetId="7">'POA-08'!$1:$11</definedName>
  </definedNames>
  <calcPr calcId="125725" fullCalcOnLoad="1"/>
</workbook>
</file>

<file path=xl/calcChain.xml><?xml version="1.0" encoding="utf-8"?>
<calcChain xmlns="http://schemas.openxmlformats.org/spreadsheetml/2006/main">
  <c r="D10" i="9"/>
  <c r="C14" i="6"/>
  <c r="M47" i="4" s="1"/>
  <c r="O47"/>
  <c r="O13"/>
  <c r="N13"/>
  <c r="M13"/>
  <c r="L13"/>
  <c r="K13"/>
  <c r="C8" i="1"/>
  <c r="C9" i="5" s="1"/>
  <c r="C10" i="1"/>
  <c r="N47" i="4"/>
  <c r="G14" i="15"/>
  <c r="F14"/>
  <c r="E14"/>
  <c r="D14"/>
  <c r="D12" s="1"/>
  <c r="D51" s="1"/>
  <c r="C15" i="1" s="1"/>
  <c r="E12" i="15"/>
  <c r="E51" s="1"/>
  <c r="C16" i="1" s="1"/>
  <c r="F12" i="15"/>
  <c r="F51" s="1"/>
  <c r="C17" i="1" s="1"/>
  <c r="G12" i="15"/>
  <c r="G51" s="1"/>
  <c r="C18" i="1" s="1"/>
  <c r="H12" i="15"/>
  <c r="I12"/>
  <c r="J12"/>
  <c r="C14"/>
  <c r="K11" i="4"/>
  <c r="L11"/>
  <c r="M11"/>
  <c r="N11"/>
  <c r="O11"/>
  <c r="J19" i="9"/>
  <c r="J18"/>
  <c r="J23"/>
  <c r="C11" i="5"/>
  <c r="C10" i="6"/>
  <c r="C11" i="7"/>
  <c r="G12" i="8"/>
  <c r="C12" i="9"/>
  <c r="K18"/>
  <c r="P28" i="4"/>
  <c r="C8" i="6"/>
  <c r="C9" i="7"/>
  <c r="G10" i="8"/>
  <c r="B21" i="6"/>
  <c r="B18"/>
  <c r="F48" i="15"/>
  <c r="E48"/>
  <c r="B16" i="6"/>
  <c r="B15"/>
  <c r="B14"/>
  <c r="B17"/>
  <c r="G26" i="7"/>
  <c r="E16" i="15"/>
  <c r="B9"/>
  <c r="I7" i="6"/>
  <c r="E7" i="5"/>
  <c r="D15" i="15"/>
  <c r="J15"/>
  <c r="C15"/>
  <c r="D36" i="4"/>
  <c r="E36"/>
  <c r="B20" i="6"/>
  <c r="B19"/>
  <c r="C34" i="11"/>
  <c r="K29" i="15"/>
  <c r="H26" i="8"/>
  <c r="C14" i="11"/>
  <c r="J8" i="9"/>
  <c r="K50" i="15"/>
  <c r="K49"/>
  <c r="K46"/>
  <c r="K45"/>
  <c r="K44"/>
  <c r="K43"/>
  <c r="K41"/>
  <c r="K40"/>
  <c r="K39"/>
  <c r="K38"/>
  <c r="K36"/>
  <c r="K35"/>
  <c r="K34"/>
  <c r="K33"/>
  <c r="K32"/>
  <c r="K28"/>
  <c r="K27"/>
  <c r="K26"/>
  <c r="K25"/>
  <c r="K24"/>
  <c r="K23"/>
  <c r="K22"/>
  <c r="K21"/>
  <c r="K20"/>
  <c r="K19"/>
  <c r="K17"/>
  <c r="O104" i="5"/>
  <c r="P15" i="4"/>
  <c r="C35" i="11"/>
  <c r="J16" i="9"/>
  <c r="J17"/>
  <c r="C41" i="11"/>
  <c r="C38"/>
  <c r="C19"/>
  <c r="C18"/>
  <c r="C31"/>
  <c r="C36"/>
  <c r="I8" i="9"/>
  <c r="I10" i="8"/>
  <c r="H10"/>
  <c r="H7" i="7"/>
  <c r="G7"/>
  <c r="H7" i="6"/>
  <c r="P39" i="4"/>
  <c r="P34"/>
  <c r="P20"/>
  <c r="P21"/>
  <c r="P25"/>
  <c r="P33"/>
  <c r="P35"/>
  <c r="P37"/>
  <c r="P38"/>
  <c r="P40"/>
  <c r="P43"/>
  <c r="P44"/>
  <c r="P12"/>
  <c r="P18"/>
  <c r="P19"/>
  <c r="P22"/>
  <c r="P23"/>
  <c r="P24"/>
  <c r="P26"/>
  <c r="P27"/>
  <c r="P31"/>
  <c r="P41"/>
  <c r="P42"/>
  <c r="P49"/>
  <c r="P45"/>
  <c r="P48"/>
  <c r="P32"/>
  <c r="C30" i="11"/>
  <c r="C13"/>
  <c r="D30" i="4"/>
  <c r="P30"/>
  <c r="C17"/>
  <c r="E17"/>
  <c r="D17"/>
  <c r="K14" i="15"/>
  <c r="K37"/>
  <c r="K30"/>
  <c r="K31"/>
  <c r="K18"/>
  <c r="D29" i="4"/>
  <c r="E29"/>
  <c r="F29"/>
  <c r="G29"/>
  <c r="H29"/>
  <c r="I29"/>
  <c r="J29"/>
  <c r="K29"/>
  <c r="L29"/>
  <c r="M29"/>
  <c r="N29"/>
  <c r="O29"/>
  <c r="D14" i="5"/>
  <c r="C26" i="11"/>
  <c r="P46" i="4"/>
  <c r="G15" i="6"/>
  <c r="G48" i="15"/>
  <c r="H51"/>
  <c r="K47"/>
  <c r="J51"/>
  <c r="C10" i="8"/>
  <c r="G14" i="6"/>
  <c r="G22" s="1"/>
  <c r="C48" i="15"/>
  <c r="AM50" i="5"/>
  <c r="AM49"/>
  <c r="C16" i="4"/>
  <c r="E16" s="1"/>
  <c r="G16" i="6"/>
  <c r="I51" i="15"/>
  <c r="G18" i="6"/>
  <c r="C15" i="4"/>
  <c r="C14" s="1"/>
  <c r="C12" i="11" s="1"/>
  <c r="G17" i="6"/>
  <c r="D48" i="15"/>
  <c r="C22" i="6"/>
  <c r="C47" i="4" s="1"/>
  <c r="P17"/>
  <c r="C13" i="15"/>
  <c r="C12" s="1"/>
  <c r="K12" s="1"/>
  <c r="C12" i="4"/>
  <c r="C10" i="11"/>
  <c r="E15" i="15"/>
  <c r="K16"/>
  <c r="F36" i="4"/>
  <c r="G36"/>
  <c r="H36"/>
  <c r="I36"/>
  <c r="J36"/>
  <c r="K36"/>
  <c r="L36"/>
  <c r="M36"/>
  <c r="N36"/>
  <c r="O36"/>
  <c r="D28"/>
  <c r="P29"/>
  <c r="P36"/>
  <c r="K15" i="15"/>
  <c r="K13"/>
  <c r="C13" i="4"/>
  <c r="C11" i="11"/>
  <c r="F11" i="4"/>
  <c r="H11"/>
  <c r="J11"/>
  <c r="E11"/>
  <c r="G11"/>
  <c r="I11"/>
  <c r="C11"/>
  <c r="D11"/>
  <c r="P13"/>
  <c r="P11" s="1"/>
  <c r="C9" i="11" s="1"/>
  <c r="E14" i="4" l="1"/>
  <c r="E50" s="1"/>
  <c r="G16"/>
  <c r="D16"/>
  <c r="K48" i="15"/>
  <c r="K51" s="1"/>
  <c r="C51"/>
  <c r="P47" i="4"/>
  <c r="P50" s="1"/>
  <c r="C44" i="11"/>
  <c r="C50" i="4"/>
  <c r="F16" l="1"/>
  <c r="D14"/>
  <c r="D50" s="1"/>
  <c r="I16"/>
  <c r="G14"/>
  <c r="F54" i="15"/>
  <c r="C14" i="1"/>
  <c r="C22" s="1"/>
  <c r="C45" i="11"/>
  <c r="C47"/>
  <c r="K16" i="4" l="1"/>
  <c r="M16" s="1"/>
  <c r="O16" s="1"/>
  <c r="I14"/>
  <c r="H16"/>
  <c r="F14"/>
  <c r="F50" s="1"/>
  <c r="H14" l="1"/>
  <c r="J16"/>
  <c r="L16" l="1"/>
  <c r="N16" s="1"/>
  <c r="P16" s="1"/>
  <c r="J14"/>
</calcChain>
</file>

<file path=xl/comments1.xml><?xml version="1.0" encoding="utf-8"?>
<comments xmlns="http://schemas.openxmlformats.org/spreadsheetml/2006/main">
  <authors>
    <author>PLANEACION</author>
  </authors>
  <commentList>
    <comment ref="B17" authorId="0">
      <text>
        <r>
          <rPr>
            <b/>
            <sz val="8"/>
            <color indexed="81"/>
            <rFont val="Tahoma"/>
            <family val="2"/>
          </rPr>
          <t>radio+Antena Yagui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PLANEACION:</t>
        </r>
        <r>
          <rPr>
            <sz val="8"/>
            <color indexed="81"/>
            <rFont val="Tahoma"/>
            <family val="2"/>
          </rPr>
          <t xml:space="preserve">
Comunicacion con las señales enviadas por los radios de campo</t>
        </r>
      </text>
    </comment>
  </commentList>
</comments>
</file>

<file path=xl/sharedStrings.xml><?xml version="1.0" encoding="utf-8"?>
<sst xmlns="http://schemas.openxmlformats.org/spreadsheetml/2006/main" count="419" uniqueCount="209">
  <si>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</si>
  <si>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</si>
  <si>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</si>
  <si>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</si>
  <si>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</si>
  <si>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</si>
  <si>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</si>
  <si>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</si>
  <si>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</si>
  <si>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</si>
  <si>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</si>
  <si>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</si>
  <si>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</si>
  <si>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</si>
  <si>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</si>
  <si>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</si>
  <si>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</si>
  <si>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</si>
  <si>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</si>
  <si>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</si>
  <si>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</si>
  <si>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</si>
  <si>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</si>
  <si>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</si>
  <si>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</si>
  <si>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</si>
  <si>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</si>
  <si>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</si>
  <si>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</si>
  <si>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</si>
  <si>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</si>
  <si>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</si>
  <si>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</si>
  <si>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</si>
  <si>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</si>
  <si>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</si>
  <si>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</si>
  <si>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INCIA (M/D)</t>
  </si>
  <si>
    <t>OBLIGACIONES CONTRAPARTE</t>
  </si>
  <si>
    <t>OBLIGACIONES CORPOGUAJIRA</t>
  </si>
  <si>
    <t>A.- CONVENIOS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</si>
  <si>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</si>
  <si>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</si>
  <si>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</si>
  <si>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</si>
  <si>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</si>
  <si>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</si>
  <si>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</si>
  <si>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</si>
  <si>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</si>
  <si>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</si>
  <si>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</si>
  <si>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</si>
  <si>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</si>
  <si>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</si>
  <si>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</si>
  <si>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</si>
  <si>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</si>
  <si>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</si>
  <si>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</si>
  <si>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</si>
  <si>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</si>
  <si>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</si>
  <si>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</si>
  <si>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</si>
  <si>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</si>
  <si>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</si>
  <si>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</si>
  <si>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</si>
  <si>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</si>
  <si>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</si>
  <si>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</si>
  <si>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</si>
  <si>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</si>
  <si>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</si>
  <si>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</si>
  <si>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</si>
  <si>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</si>
  <si>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</si>
  <si>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</si>
  <si>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</si>
  <si>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</si>
  <si>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</si>
  <si>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</si>
  <si>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</si>
  <si>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</si>
  <si>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</si>
  <si>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</si>
  <si>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</si>
  <si>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</si>
  <si>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</si>
  <si>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</si>
  <si>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</si>
  <si>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</si>
  <si>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</si>
  <si>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</si>
  <si>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</si>
  <si>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</si>
  <si>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</si>
  <si>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</si>
  <si>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</si>
  <si>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</si>
  <si>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</si>
  <si>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</si>
  <si>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</si>
  <si>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</si>
  <si>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</si>
  <si>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</si>
  <si>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</si>
  <si>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</si>
  <si>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</si>
  <si>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</si>
  <si>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</si>
  <si>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</si>
  <si>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</si>
  <si>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 xml:space="preserve">Mantenimiento General </t>
  </si>
  <si>
    <t>2.3</t>
  </si>
  <si>
    <t>2.4</t>
  </si>
  <si>
    <t>Servicios públicos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</si>
  <si>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</si>
  <si>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</si>
  <si>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</si>
  <si>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</si>
  <si>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</si>
  <si>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</si>
  <si>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</si>
  <si>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</si>
  <si>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</si>
  <si>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</si>
  <si>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</si>
  <si>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Arrendamientos</t>
  </si>
  <si>
    <t>Viáticos</t>
  </si>
  <si>
    <t>Comunicación y transporte</t>
  </si>
  <si>
    <t>Seguros</t>
  </si>
  <si>
    <t>Impuestos, tasas y multas</t>
  </si>
  <si>
    <t>Combustibles y peajes</t>
  </si>
  <si>
    <t>Reparación de vehículos</t>
  </si>
  <si>
    <t>Dotación de personal</t>
  </si>
  <si>
    <t>Bienestar social</t>
  </si>
  <si>
    <t>Capacitación</t>
  </si>
  <si>
    <t>OTROS GASTOS GENERALES</t>
  </si>
  <si>
    <t>Impresos y publicaciones.</t>
  </si>
  <si>
    <t>2.16</t>
  </si>
  <si>
    <t>Imprevistos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</si>
  <si>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</si>
  <si>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</si>
  <si>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</si>
  <si>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</si>
  <si>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</si>
  <si>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</si>
  <si>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</si>
  <si>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</si>
  <si>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</si>
  <si>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</si>
  <si>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</si>
  <si>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</si>
  <si>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</si>
  <si>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7</t>
  </si>
  <si>
    <t>ACTIV 8</t>
  </si>
  <si>
    <t>Las actividades 11,21 y 30 son capacitación pero solamente a ellos les asignó partidas presupuestales por concepto de viáticos y transporte</t>
  </si>
  <si>
    <t>Personas Capacitadas</t>
  </si>
  <si>
    <t>MERCADOS VERDES</t>
  </si>
  <si>
    <t>CÓDIGO</t>
  </si>
  <si>
    <t>PRESUPUESTO</t>
  </si>
  <si>
    <t>Mercados Verdes</t>
  </si>
  <si>
    <t>Proyectos pilotos de producción más limpia de sectores productivos, acompañados por la Corporación</t>
  </si>
  <si>
    <t>Capacitación técnica y organizacional en talleres que permita el fortalecimiento de las comunidades.</t>
  </si>
  <si>
    <t>Implementación y Establecimiento de parcelas demostrativas</t>
  </si>
  <si>
    <t>Apoyo a la elaboración de ecoproductos</t>
  </si>
  <si>
    <t>Capacitación  para el fortalecimiento de los servicios ambientales</t>
  </si>
  <si>
    <t>Productos certificados con el sello ambiental colombiano</t>
  </si>
  <si>
    <t>Dibulla, Riohacha, San Juan del Cesar, Fonseca</t>
  </si>
  <si>
    <t>ACTIV6</t>
  </si>
  <si>
    <t>Cantidad de Productos de mercados verdes generados en la jurisdicción a partir de apoyo brindado por la Corporación</t>
  </si>
  <si>
    <t>Mypimes y Empresas vinculadas a mercados verdes (uso y aprovechamiento sostenible de la biodiversidad, ecoproductos industriales, ecoturismo) acompañadas por la corporación</t>
  </si>
  <si>
    <t>Elaboración de folletos o material publicitario de los productos verdes</t>
  </si>
  <si>
    <t>Departamento de La Guajira</t>
  </si>
  <si>
    <t>MERCADOS VERDES y PRODUCCIÓN MÁS LIMPIA</t>
  </si>
  <si>
    <t>113-900-1</t>
  </si>
  <si>
    <t>PLAN OPERATIVO ANUAL DE INVERSIONES - POAI - 2011</t>
  </si>
  <si>
    <t>Codigo: PE-F-51</t>
  </si>
  <si>
    <t>Página: 1 de 2</t>
  </si>
  <si>
    <t>VERSIÓN</t>
  </si>
  <si>
    <t>FECHA</t>
  </si>
  <si>
    <t>29 de Octubre de 2010</t>
  </si>
  <si>
    <t>MERCADOS VERDES Y PRODUCCIÓN MAS LIMPIA</t>
  </si>
  <si>
    <t>Página: 1 de 1</t>
  </si>
  <si>
    <t>NOMBRE DEL PROYECTO</t>
  </si>
  <si>
    <t xml:space="preserve">APORTE DE LA NACIÓN: </t>
  </si>
  <si>
    <t xml:space="preserve">RECURSOS ADMINISTRADO: </t>
  </si>
  <si>
    <t>PLAN OPERATIVO ANUAL DE INVERSIONES - POAI - 2011, VERSIÓN 1</t>
  </si>
  <si>
    <t>Apoyo al establecimiento de Buenas Prácticas Agricolas y Pecuarias</t>
  </si>
  <si>
    <t>Implementación de proyectos pilotos sostenibles en sectores productivos</t>
  </si>
  <si>
    <t>Apoyo en la formulación e implementación de Manuales o protocolos de Buenas Prácticas Ambientales</t>
  </si>
  <si>
    <t>Riohacha y Maicao</t>
  </si>
  <si>
    <t>Dibulla, Riohacha, San Juan del Cesar</t>
  </si>
  <si>
    <t>Subdireccion de Gestion y Desarrollo</t>
  </si>
  <si>
    <t>Convenios</t>
  </si>
  <si>
    <t>ITEMS</t>
  </si>
  <si>
    <t xml:space="preserve">PRESUPUESTO INICIAL: </t>
  </si>
  <si>
    <t xml:space="preserve">RECURSOS FINAL: </t>
  </si>
  <si>
    <t>PEDRO MILTON BARROS BUELVAS</t>
  </si>
  <si>
    <t>Ingeniero Agronomo</t>
  </si>
  <si>
    <t>agosto</t>
  </si>
  <si>
    <t>diciembre</t>
  </si>
  <si>
    <t>AGAPITO RAFAEL MONTES LOPEZ</t>
  </si>
  <si>
    <t>Gestion para la realizacion de convenio de producción verde con otras entidadesPlanificación y promoción  del sector agropecuario en el marco del desarrollo sostenible y generar una estructura de producción basada en la competitividad y en el apoyo de la seguridad agroalimentaria.
Implementación de actividades para el aprovechamiento sostenible de la flora y la fauna poco comunes
parcelas demostrativas de producción orgánica y semillas limpiasImplementación y producción de abonos orgánicos y biofertilizantes</t>
  </si>
  <si>
    <t>42 mill dic</t>
  </si>
  <si>
    <t xml:space="preserve">PAGO PASIVO EXIGIBLE VIGENCIA EXPIRADA </t>
  </si>
</sst>
</file>

<file path=xl/styles.xml><?xml version="1.0" encoding="utf-8"?>
<styleSheet xmlns="http://schemas.openxmlformats.org/spreadsheetml/2006/main">
  <numFmts count="8">
    <numFmt numFmtId="171" formatCode="_(* #,##0.00_);_(* \(#,##0.00\);_(* &quot;-&quot;??_);_(@_)"/>
    <numFmt numFmtId="173" formatCode="&quot;$&quot;\ #,##0;[Red]&quot;$&quot;\ \-#,##0"/>
    <numFmt numFmtId="178" formatCode="_ &quot;$&quot;\ * #,##0.00_ ;_ &quot;$&quot;\ * \-#,##0.00_ ;_ &quot;$&quot;\ * &quot;-&quot;??_ ;_ @_ "/>
    <numFmt numFmtId="179" formatCode="_ * #,##0.00_ ;_ * \-#,##0.00_ ;_ * &quot;-&quot;??_ ;_ @_ "/>
    <numFmt numFmtId="180" formatCode="&quot;$&quot;\ #,##0"/>
    <numFmt numFmtId="181" formatCode="_ * #,##0_ ;_ * \-#,##0_ ;_ * &quot;-&quot;??_ ;_ @_ "/>
    <numFmt numFmtId="182" formatCode="#,##0.000000_);\(#,##0.000000\)"/>
    <numFmt numFmtId="183" formatCode="&quot;$&quot;#,##0"/>
  </numFmts>
  <fonts count="49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8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i/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b/>
      <i/>
      <sz val="11"/>
      <name val="Tahoma"/>
      <family val="2"/>
    </font>
    <font>
      <b/>
      <sz val="14"/>
      <name val="Verdana"/>
      <family val="2"/>
    </font>
    <font>
      <sz val="14"/>
      <name val="Verdana"/>
      <family val="2"/>
    </font>
    <font>
      <b/>
      <sz val="18"/>
      <name val="Verdana"/>
      <family val="2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10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1"/>
      <name val="Arial"/>
      <family val="2"/>
    </font>
    <font>
      <sz val="8"/>
      <color indexed="58"/>
      <name val="Tahoma"/>
      <family val="2"/>
    </font>
    <font>
      <sz val="9"/>
      <color indexed="58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10"/>
      <name val="Tahoma"/>
      <family val="2"/>
    </font>
    <font>
      <sz val="8"/>
      <name val="Arial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10"/>
      <name val="Estrangelo Edessa"/>
      <family val="4"/>
      <charset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366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0" xfId="0" applyFont="1" applyAlignment="1"/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justify"/>
    </xf>
    <xf numFmtId="0" fontId="2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12" fillId="0" borderId="0" xfId="0" applyFont="1" applyAlignment="1"/>
    <xf numFmtId="0" fontId="12" fillId="0" borderId="0" xfId="0" applyFont="1"/>
    <xf numFmtId="0" fontId="10" fillId="0" borderId="0" xfId="0" applyFont="1" applyAlignment="1">
      <alignment horizontal="left" vertical="justify"/>
    </xf>
    <xf numFmtId="0" fontId="13" fillId="0" borderId="0" xfId="0" applyFont="1" applyAlignment="1">
      <alignment horizontal="left" vertical="justify"/>
    </xf>
    <xf numFmtId="0" fontId="13" fillId="0" borderId="0" xfId="0" applyFont="1"/>
    <xf numFmtId="0" fontId="14" fillId="0" borderId="0" xfId="0" applyFont="1" applyAlignment="1">
      <alignment horizontal="left" vertical="justify"/>
    </xf>
    <xf numFmtId="0" fontId="13" fillId="0" borderId="0" xfId="0" applyFont="1" applyAlignment="1">
      <alignment horizontal="center" vertical="justify"/>
    </xf>
    <xf numFmtId="180" fontId="13" fillId="0" borderId="0" xfId="0" applyNumberFormat="1" applyFont="1" applyAlignment="1">
      <alignment horizontal="right" vertical="justify"/>
    </xf>
    <xf numFmtId="173" fontId="13" fillId="0" borderId="0" xfId="0" applyNumberFormat="1" applyFont="1" applyAlignment="1">
      <alignment vertical="justify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9" fillId="0" borderId="0" xfId="0" applyFont="1"/>
    <xf numFmtId="0" fontId="19" fillId="0" borderId="0" xfId="0" applyFont="1" applyAlignment="1"/>
    <xf numFmtId="0" fontId="21" fillId="0" borderId="0" xfId="0" applyFont="1" applyAlignment="1">
      <alignment horizontal="left" vertical="justify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left" vertical="top" wrapText="1"/>
    </xf>
    <xf numFmtId="16" fontId="23" fillId="0" borderId="1" xfId="0" applyNumberFormat="1" applyFont="1" applyBorder="1" applyAlignment="1">
      <alignment horizontal="left" vertical="top" wrapText="1"/>
    </xf>
    <xf numFmtId="1" fontId="23" fillId="0" borderId="1" xfId="0" applyNumberFormat="1" applyFont="1" applyBorder="1" applyAlignment="1">
      <alignment horizontal="center" vertical="top" wrapText="1"/>
    </xf>
    <xf numFmtId="3" fontId="23" fillId="0" borderId="1" xfId="0" applyNumberFormat="1" applyFont="1" applyBorder="1" applyAlignment="1">
      <alignment horizontal="right" vertical="top" wrapText="1"/>
    </xf>
    <xf numFmtId="3" fontId="22" fillId="0" borderId="1" xfId="0" applyNumberFormat="1" applyFont="1" applyBorder="1" applyAlignment="1">
      <alignment horizontal="right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Border="1" applyAlignment="1">
      <alignment vertical="top" wrapText="1"/>
    </xf>
    <xf numFmtId="3" fontId="23" fillId="0" borderId="1" xfId="0" applyNumberFormat="1" applyFont="1" applyBorder="1" applyAlignment="1">
      <alignment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center" vertical="top" wrapText="1"/>
    </xf>
    <xf numFmtId="0" fontId="18" fillId="0" borderId="0" xfId="0" applyFont="1" applyBorder="1"/>
    <xf numFmtId="0" fontId="25" fillId="0" borderId="1" xfId="0" applyFont="1" applyBorder="1"/>
    <xf numFmtId="0" fontId="3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Continuous"/>
    </xf>
    <xf numFmtId="3" fontId="27" fillId="0" borderId="0" xfId="0" applyNumberFormat="1" applyFont="1"/>
    <xf numFmtId="3" fontId="27" fillId="0" borderId="0" xfId="0" applyNumberFormat="1" applyFont="1" applyAlignment="1">
      <alignment horizontal="center"/>
    </xf>
    <xf numFmtId="3" fontId="26" fillId="0" borderId="0" xfId="0" applyNumberFormat="1" applyFont="1"/>
    <xf numFmtId="3" fontId="7" fillId="0" borderId="0" xfId="0" applyNumberFormat="1" applyFont="1" applyAlignment="1">
      <alignment horizontal="right" vertical="top" wrapText="1"/>
    </xf>
    <xf numFmtId="3" fontId="27" fillId="0" borderId="1" xfId="0" applyNumberFormat="1" applyFont="1" applyBorder="1"/>
    <xf numFmtId="3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/>
    <xf numFmtId="3" fontId="26" fillId="2" borderId="1" xfId="0" applyNumberFormat="1" applyFont="1" applyFill="1" applyBorder="1" applyAlignment="1">
      <alignment horizontal="right"/>
    </xf>
    <xf numFmtId="3" fontId="26" fillId="0" borderId="1" xfId="0" applyNumberFormat="1" applyFont="1" applyBorder="1" applyAlignment="1">
      <alignment horizontal="right"/>
    </xf>
    <xf numFmtId="3" fontId="27" fillId="2" borderId="1" xfId="0" applyNumberFormat="1" applyFont="1" applyFill="1" applyBorder="1" applyAlignment="1">
      <alignment horizontal="right"/>
    </xf>
    <xf numFmtId="3" fontId="27" fillId="0" borderId="1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wrapText="1"/>
    </xf>
    <xf numFmtId="0" fontId="2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right" vertical="top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top" wrapText="1"/>
    </xf>
    <xf numFmtId="3" fontId="26" fillId="0" borderId="6" xfId="0" applyNumberFormat="1" applyFont="1" applyBorder="1"/>
    <xf numFmtId="3" fontId="27" fillId="0" borderId="6" xfId="0" applyNumberFormat="1" applyFont="1" applyBorder="1"/>
    <xf numFmtId="3" fontId="26" fillId="0" borderId="6" xfId="0" applyNumberFormat="1" applyFont="1" applyBorder="1" applyAlignment="1">
      <alignment horizontal="right"/>
    </xf>
    <xf numFmtId="3" fontId="26" fillId="3" borderId="3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27" fillId="0" borderId="1" xfId="0" applyFont="1" applyBorder="1"/>
    <xf numFmtId="0" fontId="27" fillId="0" borderId="6" xfId="0" applyFont="1" applyBorder="1"/>
    <xf numFmtId="0" fontId="27" fillId="0" borderId="6" xfId="0" applyFont="1" applyBorder="1" applyAlignment="1">
      <alignment wrapText="1"/>
    </xf>
    <xf numFmtId="3" fontId="26" fillId="2" borderId="1" xfId="0" applyNumberFormat="1" applyFont="1" applyFill="1" applyBorder="1"/>
    <xf numFmtId="0" fontId="29" fillId="0" borderId="0" xfId="0" applyFont="1"/>
    <xf numFmtId="0" fontId="29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37" fontId="29" fillId="0" borderId="0" xfId="0" applyNumberFormat="1" applyFont="1" applyProtection="1"/>
    <xf numFmtId="0" fontId="29" fillId="0" borderId="0" xfId="0" applyFont="1" applyProtection="1"/>
    <xf numFmtId="182" fontId="29" fillId="0" borderId="0" xfId="0" applyNumberFormat="1" applyFont="1" applyProtection="1"/>
    <xf numFmtId="0" fontId="29" fillId="0" borderId="0" xfId="0" applyFont="1" applyAlignment="1" applyProtection="1">
      <alignment horizontal="center"/>
    </xf>
    <xf numFmtId="37" fontId="27" fillId="0" borderId="0" xfId="0" applyNumberFormat="1" applyFont="1"/>
    <xf numFmtId="181" fontId="31" fillId="0" borderId="0" xfId="1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justify" vertical="center" wrapText="1"/>
    </xf>
    <xf numFmtId="3" fontId="37" fillId="0" borderId="1" xfId="0" applyNumberFormat="1" applyFont="1" applyFill="1" applyBorder="1" applyAlignment="1">
      <alignment horizontal="right"/>
    </xf>
    <xf numFmtId="0" fontId="31" fillId="0" borderId="1" xfId="0" applyFont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center" vertical="center" wrapText="1"/>
    </xf>
    <xf numFmtId="3" fontId="34" fillId="0" borderId="1" xfId="0" applyNumberFormat="1" applyFont="1" applyBorder="1" applyAlignment="1">
      <alignment horizontal="center" vertical="center" wrapText="1"/>
    </xf>
    <xf numFmtId="183" fontId="33" fillId="0" borderId="1" xfId="0" applyNumberFormat="1" applyFont="1" applyBorder="1" applyAlignment="1">
      <alignment horizontal="right" vertical="center" wrapText="1"/>
    </xf>
    <xf numFmtId="0" fontId="33" fillId="0" borderId="1" xfId="0" applyFont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3" fillId="0" borderId="6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3" fontId="7" fillId="0" borderId="0" xfId="0" applyNumberFormat="1" applyFont="1" applyAlignment="1"/>
    <xf numFmtId="0" fontId="28" fillId="0" borderId="0" xfId="0" applyFont="1"/>
    <xf numFmtId="0" fontId="10" fillId="0" borderId="0" xfId="0" applyFont="1" applyAlignment="1">
      <alignment horizontal="center" vertical="top"/>
    </xf>
    <xf numFmtId="0" fontId="3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3" fontId="31" fillId="0" borderId="1" xfId="0" applyNumberFormat="1" applyFont="1" applyBorder="1" applyAlignment="1">
      <alignment vertical="top" wrapText="1"/>
    </xf>
    <xf numFmtId="3" fontId="27" fillId="0" borderId="1" xfId="0" applyNumberFormat="1" applyFont="1" applyFill="1" applyBorder="1" applyAlignment="1">
      <alignment horizontal="right"/>
    </xf>
    <xf numFmtId="3" fontId="26" fillId="0" borderId="1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left"/>
    </xf>
    <xf numFmtId="1" fontId="7" fillId="0" borderId="0" xfId="0" applyNumberFormat="1" applyFont="1"/>
    <xf numFmtId="0" fontId="29" fillId="0" borderId="0" xfId="0" applyFont="1" applyFill="1" applyAlignment="1" applyProtection="1">
      <alignment horizontal="center"/>
    </xf>
    <xf numFmtId="0" fontId="27" fillId="0" borderId="0" xfId="0" applyFont="1" applyFill="1"/>
    <xf numFmtId="37" fontId="29" fillId="0" borderId="0" xfId="0" applyNumberFormat="1" applyFont="1" applyFill="1" applyProtection="1"/>
    <xf numFmtId="173" fontId="27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/>
    <xf numFmtId="180" fontId="27" fillId="0" borderId="0" xfId="0" applyNumberFormat="1" applyFont="1"/>
    <xf numFmtId="0" fontId="28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83" fontId="31" fillId="0" borderId="1" xfId="0" applyNumberFormat="1" applyFont="1" applyBorder="1" applyAlignment="1">
      <alignment horizontal="right" vertical="center" wrapText="1"/>
    </xf>
    <xf numFmtId="0" fontId="39" fillId="0" borderId="0" xfId="0" applyFont="1"/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80" fontId="41" fillId="0" borderId="0" xfId="0" applyNumberFormat="1" applyFont="1" applyAlignment="1">
      <alignment vertical="justify"/>
    </xf>
    <xf numFmtId="0" fontId="41" fillId="0" borderId="0" xfId="0" applyFont="1"/>
    <xf numFmtId="0" fontId="41" fillId="0" borderId="0" xfId="0" applyFont="1" applyAlignment="1">
      <alignment horizontal="right"/>
    </xf>
    <xf numFmtId="0" fontId="41" fillId="3" borderId="1" xfId="0" applyFont="1" applyFill="1" applyBorder="1" applyAlignment="1">
      <alignment horizontal="center" vertical="center" wrapText="1"/>
    </xf>
    <xf numFmtId="0" fontId="41" fillId="3" borderId="6" xfId="0" applyFont="1" applyFill="1" applyBorder="1" applyAlignment="1">
      <alignment horizontal="center" vertical="center" wrapText="1"/>
    </xf>
    <xf numFmtId="0" fontId="41" fillId="3" borderId="7" xfId="0" applyFont="1" applyFill="1" applyBorder="1" applyAlignment="1">
      <alignment horizontal="center" vertical="center" wrapText="1"/>
    </xf>
    <xf numFmtId="0" fontId="41" fillId="3" borderId="8" xfId="0" applyFont="1" applyFill="1" applyBorder="1" applyAlignment="1">
      <alignment horizontal="center" vertical="center" wrapText="1"/>
    </xf>
    <xf numFmtId="173" fontId="39" fillId="0" borderId="0" xfId="0" applyNumberFormat="1" applyFont="1"/>
    <xf numFmtId="0" fontId="39" fillId="0" borderId="0" xfId="0" applyFont="1" applyFill="1" applyBorder="1" applyAlignment="1">
      <alignment vertical="center"/>
    </xf>
    <xf numFmtId="0" fontId="41" fillId="0" borderId="0" xfId="0" applyFont="1" applyAlignment="1"/>
    <xf numFmtId="0" fontId="40" fillId="0" borderId="0" xfId="0" applyFont="1" applyAlignment="1">
      <alignment vertical="justify"/>
    </xf>
    <xf numFmtId="0" fontId="39" fillId="0" borderId="0" xfId="0" applyFont="1" applyAlignment="1">
      <alignment vertical="justify"/>
    </xf>
    <xf numFmtId="0" fontId="41" fillId="0" borderId="0" xfId="0" applyFont="1" applyAlignment="1">
      <alignment vertical="center"/>
    </xf>
    <xf numFmtId="0" fontId="42" fillId="0" borderId="1" xfId="0" applyFont="1" applyBorder="1" applyAlignment="1"/>
    <xf numFmtId="0" fontId="42" fillId="0" borderId="6" xfId="0" applyFont="1" applyBorder="1" applyAlignment="1"/>
    <xf numFmtId="0" fontId="15" fillId="0" borderId="0" xfId="0" applyFont="1" applyAlignment="1"/>
    <xf numFmtId="179" fontId="13" fillId="0" borderId="0" xfId="1" applyFont="1" applyBorder="1" applyAlignment="1">
      <alignment vertical="top" wrapText="1"/>
    </xf>
    <xf numFmtId="0" fontId="40" fillId="0" borderId="0" xfId="0" applyFont="1" applyAlignment="1">
      <alignment horizontal="left" vertical="justify"/>
    </xf>
    <xf numFmtId="0" fontId="3" fillId="0" borderId="1" xfId="0" applyFont="1" applyBorder="1" applyAlignment="1">
      <alignment horizontal="justify" vertical="top" wrapText="1"/>
    </xf>
    <xf numFmtId="3" fontId="26" fillId="0" borderId="0" xfId="0" applyNumberFormat="1" applyFont="1" applyAlignment="1"/>
    <xf numFmtId="0" fontId="30" fillId="0" borderId="0" xfId="0" applyFont="1" applyAlignment="1"/>
    <xf numFmtId="0" fontId="44" fillId="0" borderId="9" xfId="0" applyFont="1" applyBorder="1" applyAlignment="1">
      <alignment horizontal="left" vertical="top"/>
    </xf>
    <xf numFmtId="0" fontId="45" fillId="3" borderId="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171" fontId="39" fillId="0" borderId="0" xfId="0" applyNumberFormat="1" applyFont="1"/>
    <xf numFmtId="179" fontId="7" fillId="0" borderId="0" xfId="0" applyNumberFormat="1" applyFont="1"/>
    <xf numFmtId="180" fontId="8" fillId="0" borderId="0" xfId="0" applyNumberFormat="1" applyFont="1"/>
    <xf numFmtId="179" fontId="3" fillId="0" borderId="1" xfId="1" applyFont="1" applyFill="1" applyBorder="1" applyAlignment="1">
      <alignment horizontal="center" vertical="center" wrapText="1"/>
    </xf>
    <xf numFmtId="179" fontId="3" fillId="0" borderId="6" xfId="1" applyFont="1" applyFill="1" applyBorder="1" applyAlignment="1">
      <alignment horizontal="center" vertical="center" wrapText="1"/>
    </xf>
    <xf numFmtId="179" fontId="3" fillId="0" borderId="1" xfId="1" applyFont="1" applyBorder="1" applyAlignment="1">
      <alignment horizontal="center" vertical="center" wrapText="1"/>
    </xf>
    <xf numFmtId="179" fontId="8" fillId="0" borderId="0" xfId="1" applyFont="1" applyAlignment="1">
      <alignment horizontal="center" vertical="center"/>
    </xf>
    <xf numFmtId="179" fontId="2" fillId="0" borderId="1" xfId="1" applyFont="1" applyBorder="1" applyAlignment="1">
      <alignment horizontal="center" vertical="center" wrapText="1"/>
    </xf>
    <xf numFmtId="178" fontId="7" fillId="0" borderId="0" xfId="2" applyFont="1"/>
    <xf numFmtId="178" fontId="7" fillId="0" borderId="0" xfId="2" applyFont="1" applyAlignment="1">
      <alignment horizontal="right" vertical="justify"/>
    </xf>
    <xf numFmtId="3" fontId="37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centerContinuous"/>
    </xf>
    <xf numFmtId="3" fontId="27" fillId="0" borderId="0" xfId="0" quotePrefix="1" applyNumberFormat="1" applyFont="1" applyFill="1" applyBorder="1" applyAlignment="1">
      <alignment horizontal="left"/>
    </xf>
    <xf numFmtId="3" fontId="27" fillId="0" borderId="0" xfId="0" applyNumberFormat="1" applyFont="1" applyFill="1" applyBorder="1"/>
    <xf numFmtId="3" fontId="27" fillId="0" borderId="0" xfId="0" applyNumberFormat="1" applyFont="1" applyFill="1" applyBorder="1" applyAlignment="1">
      <alignment horizontal="center"/>
    </xf>
    <xf numFmtId="3" fontId="26" fillId="0" borderId="0" xfId="0" applyNumberFormat="1" applyFont="1" applyFill="1" applyBorder="1"/>
    <xf numFmtId="3" fontId="26" fillId="0" borderId="0" xfId="0" applyNumberFormat="1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right"/>
    </xf>
    <xf numFmtId="3" fontId="27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27" fillId="0" borderId="0" xfId="0" applyNumberFormat="1" applyFont="1" applyFill="1" applyBorder="1" applyAlignment="1">
      <alignment wrapText="1"/>
    </xf>
    <xf numFmtId="0" fontId="8" fillId="0" borderId="0" xfId="0" applyFont="1" applyFill="1" applyBorder="1"/>
    <xf numFmtId="3" fontId="26" fillId="3" borderId="3" xfId="0" applyNumberFormat="1" applyFont="1" applyFill="1" applyBorder="1" applyAlignment="1">
      <alignment horizontal="center" vertical="center"/>
    </xf>
    <xf numFmtId="3" fontId="26" fillId="3" borderId="4" xfId="0" applyNumberFormat="1" applyFont="1" applyFill="1" applyBorder="1" applyAlignment="1">
      <alignment horizontal="center" vertical="center"/>
    </xf>
    <xf numFmtId="3" fontId="26" fillId="3" borderId="5" xfId="0" applyNumberFormat="1" applyFont="1" applyFill="1" applyBorder="1" applyAlignment="1">
      <alignment horizontal="center" vertical="center"/>
    </xf>
    <xf numFmtId="0" fontId="42" fillId="0" borderId="0" xfId="0" applyFont="1" applyBorder="1" applyAlignment="1"/>
    <xf numFmtId="179" fontId="26" fillId="2" borderId="1" xfId="1" applyFont="1" applyFill="1" applyBorder="1" applyAlignment="1">
      <alignment horizontal="right"/>
    </xf>
    <xf numFmtId="179" fontId="26" fillId="0" borderId="1" xfId="1" applyFont="1" applyBorder="1" applyAlignment="1">
      <alignment horizontal="right"/>
    </xf>
    <xf numFmtId="0" fontId="47" fillId="0" borderId="1" xfId="0" applyFont="1" applyFill="1" applyBorder="1" applyAlignment="1">
      <alignment horizontal="justify" vertical="top" wrapText="1"/>
    </xf>
    <xf numFmtId="0" fontId="47" fillId="0" borderId="6" xfId="0" applyFont="1" applyFill="1" applyBorder="1" applyAlignment="1">
      <alignment horizontal="center" vertical="center" wrapText="1"/>
    </xf>
    <xf numFmtId="17" fontId="47" fillId="0" borderId="6" xfId="0" applyNumberFormat="1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justify" vertical="top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17" fontId="47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/>
    </xf>
    <xf numFmtId="0" fontId="47" fillId="0" borderId="1" xfId="0" applyFont="1" applyFill="1" applyBorder="1" applyAlignment="1">
      <alignment vertical="top" wrapText="1"/>
    </xf>
    <xf numFmtId="173" fontId="47" fillId="0" borderId="0" xfId="0" applyNumberFormat="1" applyFont="1"/>
    <xf numFmtId="0" fontId="47" fillId="0" borderId="0" xfId="0" applyFont="1"/>
    <xf numFmtId="0" fontId="47" fillId="0" borderId="7" xfId="0" applyFont="1" applyFill="1" applyBorder="1" applyAlignment="1">
      <alignment horizontal="justify" vertical="top" wrapText="1"/>
    </xf>
    <xf numFmtId="0" fontId="46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73" fontId="39" fillId="0" borderId="0" xfId="0" applyNumberFormat="1" applyFont="1" applyAlignment="1">
      <alignment horizontal="center" vertical="center" wrapText="1"/>
    </xf>
    <xf numFmtId="178" fontId="27" fillId="0" borderId="0" xfId="2" applyFont="1"/>
    <xf numFmtId="178" fontId="27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179" fontId="23" fillId="0" borderId="1" xfId="1" applyFont="1" applyBorder="1" applyAlignment="1">
      <alignment horizontal="right" vertical="top" wrapText="1"/>
    </xf>
    <xf numFmtId="178" fontId="26" fillId="4" borderId="1" xfId="2" applyFont="1" applyFill="1" applyBorder="1" applyAlignment="1">
      <alignment horizontal="right"/>
    </xf>
    <xf numFmtId="178" fontId="39" fillId="0" borderId="0" xfId="2" applyFont="1" applyAlignment="1">
      <alignment horizontal="center" vertical="center" wrapText="1"/>
    </xf>
    <xf numFmtId="178" fontId="8" fillId="0" borderId="0" xfId="2" applyFont="1"/>
    <xf numFmtId="179" fontId="8" fillId="0" borderId="0" xfId="0" applyNumberFormat="1" applyFont="1"/>
    <xf numFmtId="179" fontId="28" fillId="0" borderId="0" xfId="0" applyNumberFormat="1" applyFont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justify"/>
    </xf>
    <xf numFmtId="0" fontId="48" fillId="0" borderId="0" xfId="0" applyFont="1" applyAlignment="1">
      <alignment horizontal="justify"/>
    </xf>
    <xf numFmtId="179" fontId="39" fillId="0" borderId="0" xfId="1" applyFont="1"/>
    <xf numFmtId="179" fontId="8" fillId="0" borderId="1" xfId="1" applyFont="1" applyBorder="1"/>
    <xf numFmtId="179" fontId="28" fillId="0" borderId="0" xfId="1" applyFont="1"/>
    <xf numFmtId="179" fontId="27" fillId="0" borderId="0" xfId="1" applyFont="1"/>
    <xf numFmtId="179" fontId="25" fillId="0" borderId="0" xfId="1" applyFont="1" applyAlignment="1">
      <alignment horizontal="right" vertical="justify"/>
    </xf>
    <xf numFmtId="173" fontId="41" fillId="0" borderId="0" xfId="0" applyNumberFormat="1" applyFont="1"/>
    <xf numFmtId="179" fontId="41" fillId="0" borderId="0" xfId="1" applyFont="1"/>
    <xf numFmtId="4" fontId="47" fillId="0" borderId="1" xfId="2" applyNumberFormat="1" applyFont="1" applyFill="1" applyBorder="1" applyAlignment="1">
      <alignment horizontal="center" vertical="center" wrapText="1"/>
    </xf>
    <xf numFmtId="4" fontId="47" fillId="0" borderId="0" xfId="0" applyNumberFormat="1" applyFont="1" applyAlignment="1">
      <alignment horizontal="center" vertical="center"/>
    </xf>
    <xf numFmtId="0" fontId="8" fillId="0" borderId="10" xfId="0" applyFont="1" applyBorder="1" applyAlignment="1">
      <alignment horizontal="justify" vertical="top" wrapText="1"/>
    </xf>
    <xf numFmtId="179" fontId="23" fillId="0" borderId="1" xfId="1" applyFont="1" applyBorder="1" applyAlignment="1">
      <alignment vertical="top" wrapText="1"/>
    </xf>
    <xf numFmtId="179" fontId="23" fillId="0" borderId="1" xfId="1" applyFont="1" applyBorder="1" applyAlignment="1">
      <alignment horizontal="center" vertical="center" wrapText="1"/>
    </xf>
    <xf numFmtId="179" fontId="22" fillId="0" borderId="1" xfId="1" applyFont="1" applyBorder="1" applyAlignment="1">
      <alignment vertical="top" wrapText="1"/>
    </xf>
    <xf numFmtId="179" fontId="23" fillId="0" borderId="1" xfId="1" applyFont="1" applyBorder="1" applyAlignment="1">
      <alignment horizontal="right" vertical="center" wrapText="1"/>
    </xf>
    <xf numFmtId="179" fontId="27" fillId="0" borderId="1" xfId="1" applyFont="1" applyBorder="1" applyAlignment="1">
      <alignment horizontal="right"/>
    </xf>
    <xf numFmtId="179" fontId="26" fillId="0" borderId="6" xfId="1" applyFont="1" applyBorder="1" applyAlignment="1">
      <alignment horizontal="right"/>
    </xf>
    <xf numFmtId="179" fontId="42" fillId="0" borderId="1" xfId="1" applyFont="1" applyBorder="1" applyAlignment="1">
      <alignment horizontal="right"/>
    </xf>
    <xf numFmtId="179" fontId="3" fillId="0" borderId="1" xfId="1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41" fillId="0" borderId="16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7" fillId="0" borderId="1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0" fillId="0" borderId="0" xfId="0" applyFont="1" applyAlignment="1">
      <alignment horizontal="left" vertical="justify"/>
    </xf>
    <xf numFmtId="0" fontId="44" fillId="0" borderId="0" xfId="0" applyFont="1" applyAlignment="1">
      <alignment horizontal="left"/>
    </xf>
    <xf numFmtId="0" fontId="45" fillId="3" borderId="14" xfId="0" applyFont="1" applyFill="1" applyBorder="1" applyAlignment="1">
      <alignment horizontal="center" vertical="center" wrapText="1"/>
    </xf>
    <xf numFmtId="0" fontId="45" fillId="3" borderId="15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45" fillId="3" borderId="11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justify" vertical="top" wrapText="1"/>
    </xf>
    <xf numFmtId="178" fontId="22" fillId="3" borderId="11" xfId="2" applyFont="1" applyFill="1" applyBorder="1" applyAlignment="1">
      <alignment horizontal="center" vertical="center" wrapText="1"/>
    </xf>
    <xf numFmtId="178" fontId="22" fillId="3" borderId="2" xfId="2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180" fontId="44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180" fontId="13" fillId="3" borderId="11" xfId="0" applyNumberFormat="1" applyFont="1" applyFill="1" applyBorder="1" applyAlignment="1">
      <alignment horizontal="center" vertical="justify"/>
    </xf>
    <xf numFmtId="0" fontId="2" fillId="0" borderId="9" xfId="0" applyFont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9" fontId="3" fillId="0" borderId="1" xfId="1" applyFont="1" applyBorder="1" applyAlignment="1">
      <alignment horizontal="center" vertical="center" wrapText="1"/>
    </xf>
    <xf numFmtId="179" fontId="3" fillId="0" borderId="7" xfId="1" applyFont="1" applyBorder="1" applyAlignment="1">
      <alignment horizontal="center" vertical="center" wrapText="1"/>
    </xf>
    <xf numFmtId="179" fontId="3" fillId="0" borderId="13" xfId="1" applyFont="1" applyBorder="1" applyAlignment="1">
      <alignment horizontal="center" vertical="center" wrapText="1"/>
    </xf>
    <xf numFmtId="179" fontId="3" fillId="0" borderId="6" xfId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3" fontId="27" fillId="0" borderId="0" xfId="0" applyNumberFormat="1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180" fontId="13" fillId="0" borderId="0" xfId="0" applyNumberFormat="1" applyFont="1" applyAlignment="1">
      <alignment horizontal="left" vertical="justify"/>
    </xf>
    <xf numFmtId="0" fontId="7" fillId="3" borderId="30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/>
    </xf>
    <xf numFmtId="0" fontId="30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6" fillId="3" borderId="3" xfId="0" applyNumberFormat="1" applyFont="1" applyFill="1" applyBorder="1" applyAlignment="1">
      <alignment horizontal="center" vertical="center"/>
    </xf>
    <xf numFmtId="3" fontId="26" fillId="3" borderId="4" xfId="0" applyNumberFormat="1" applyFont="1" applyFill="1" applyBorder="1" applyAlignment="1">
      <alignment horizontal="center" vertical="center"/>
    </xf>
    <xf numFmtId="3" fontId="26" fillId="3" borderId="5" xfId="0" applyNumberFormat="1" applyFont="1" applyFill="1" applyBorder="1" applyAlignment="1">
      <alignment horizontal="center" vertical="center"/>
    </xf>
    <xf numFmtId="3" fontId="27" fillId="3" borderId="32" xfId="0" applyNumberFormat="1" applyFont="1" applyFill="1" applyBorder="1" applyAlignment="1">
      <alignment horizontal="center" vertical="center"/>
    </xf>
    <xf numFmtId="3" fontId="27" fillId="3" borderId="33" xfId="0" applyNumberFormat="1" applyFont="1" applyFill="1" applyBorder="1" applyAlignment="1">
      <alignment horizontal="center" vertical="center"/>
    </xf>
    <xf numFmtId="3" fontId="26" fillId="3" borderId="12" xfId="0" applyNumberFormat="1" applyFont="1" applyFill="1" applyBorder="1" applyAlignment="1">
      <alignment horizontal="center" vertical="center"/>
    </xf>
    <xf numFmtId="3" fontId="26" fillId="3" borderId="29" xfId="0" applyNumberFormat="1" applyFont="1" applyFill="1" applyBorder="1" applyAlignment="1">
      <alignment horizontal="center" vertical="center"/>
    </xf>
    <xf numFmtId="3" fontId="26" fillId="3" borderId="34" xfId="0" applyNumberFormat="1" applyFont="1" applyFill="1" applyBorder="1" applyAlignment="1">
      <alignment horizontal="center" vertical="center" wrapText="1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/>
    </xf>
    <xf numFmtId="3" fontId="26" fillId="3" borderId="37" xfId="0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3" fontId="26" fillId="3" borderId="32" xfId="0" applyNumberFormat="1" applyFont="1" applyFill="1" applyBorder="1" applyAlignment="1">
      <alignment horizontal="center" vertical="center"/>
    </xf>
    <xf numFmtId="3" fontId="26" fillId="3" borderId="33" xfId="0" applyNumberFormat="1" applyFont="1" applyFill="1" applyBorder="1" applyAlignment="1">
      <alignment horizontal="center" vertical="center"/>
    </xf>
    <xf numFmtId="3" fontId="26" fillId="3" borderId="27" xfId="0" applyNumberFormat="1" applyFont="1" applyFill="1" applyBorder="1" applyAlignment="1">
      <alignment horizontal="center" vertical="center"/>
    </xf>
    <xf numFmtId="3" fontId="26" fillId="3" borderId="28" xfId="0" applyNumberFormat="1" applyFont="1" applyFill="1" applyBorder="1" applyAlignment="1">
      <alignment horizontal="center" vertical="center"/>
    </xf>
    <xf numFmtId="3" fontId="26" fillId="3" borderId="3" xfId="0" applyNumberFormat="1" applyFont="1" applyFill="1" applyBorder="1" applyAlignment="1">
      <alignment horizontal="center"/>
    </xf>
    <xf numFmtId="3" fontId="26" fillId="3" borderId="4" xfId="0" applyNumberFormat="1" applyFont="1" applyFill="1" applyBorder="1" applyAlignment="1">
      <alignment horizontal="center"/>
    </xf>
    <xf numFmtId="3" fontId="26" fillId="3" borderId="36" xfId="0" applyNumberFormat="1" applyFont="1" applyFill="1" applyBorder="1" applyAlignment="1">
      <alignment horizontal="center"/>
    </xf>
    <xf numFmtId="3" fontId="26" fillId="3" borderId="37" xfId="0" applyNumberFormat="1" applyFont="1" applyFill="1" applyBorder="1" applyAlignment="1">
      <alignment horizontal="center"/>
    </xf>
    <xf numFmtId="179" fontId="41" fillId="0" borderId="0" xfId="1" applyFont="1" applyAlignment="1">
      <alignment horizontal="right" vertical="justify"/>
    </xf>
    <xf numFmtId="4" fontId="47" fillId="0" borderId="7" xfId="2" applyNumberFormat="1" applyFont="1" applyFill="1" applyBorder="1" applyAlignment="1">
      <alignment vertical="center" wrapText="1"/>
    </xf>
    <xf numFmtId="4" fontId="47" fillId="0" borderId="13" xfId="2" applyNumberFormat="1" applyFont="1" applyFill="1" applyBorder="1" applyAlignment="1">
      <alignment vertical="center" wrapText="1"/>
    </xf>
    <xf numFmtId="4" fontId="47" fillId="0" borderId="6" xfId="2" applyNumberFormat="1" applyFont="1" applyFill="1" applyBorder="1" applyAlignment="1">
      <alignment vertical="center" wrapText="1"/>
    </xf>
    <xf numFmtId="3" fontId="27" fillId="0" borderId="8" xfId="0" applyNumberFormat="1" applyFont="1" applyBorder="1" applyAlignment="1"/>
    <xf numFmtId="3" fontId="27" fillId="0" borderId="23" xfId="0" applyNumberFormat="1" applyFont="1" applyBorder="1" applyAlignment="1"/>
    <xf numFmtId="3" fontId="27" fillId="0" borderId="10" xfId="0" applyNumberFormat="1" applyFont="1" applyBorder="1" applyAlignment="1"/>
    <xf numFmtId="179" fontId="0" fillId="0" borderId="0" xfId="1" applyFont="1"/>
    <xf numFmtId="0" fontId="20" fillId="0" borderId="0" xfId="0" applyFont="1" applyAlignment="1">
      <alignment wrapText="1"/>
    </xf>
    <xf numFmtId="179" fontId="20" fillId="0" borderId="0" xfId="1" applyFont="1" applyAlignment="1">
      <alignment horizontal="left" vertical="justify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29617857423319177"/>
          <c:y val="0.28515679389342097"/>
          <c:w val="0.17675172978432413"/>
          <c:h val="0.4335945770160236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Grafico!$B$9:$B$44</c:f>
              <c:strCache>
                <c:ptCount val="3"/>
                <c:pt idx="0">
                  <c:v>Servicios Personales</c:v>
                </c:pt>
                <c:pt idx="1">
                  <c:v>Gastos Generales</c:v>
                </c:pt>
                <c:pt idx="2">
                  <c:v>Convenios</c:v>
                </c:pt>
              </c:strCache>
            </c:strRef>
          </c:cat>
          <c:val>
            <c:numRef>
              <c:f>Grafico!$C$9:$C$44</c:f>
              <c:numCache>
                <c:formatCode>_ * #,##0.00_ ;_ * \-#,##0.00_ ;_ * "-"??_ ;_ @_ </c:formatCode>
                <c:ptCount val="3"/>
                <c:pt idx="0">
                  <c:v>20965722</c:v>
                </c:pt>
                <c:pt idx="1">
                  <c:v>2000000</c:v>
                </c:pt>
                <c:pt idx="2">
                  <c:v>306982145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73952220940533"/>
          <c:y val="0.37890707020997372"/>
          <c:w val="0.22452246017018573"/>
          <c:h val="0.250000410104986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1</xdr:col>
      <xdr:colOff>1247775</xdr:colOff>
      <xdr:row>5</xdr:row>
      <xdr:rowOff>228600</xdr:rowOff>
    </xdr:to>
    <xdr:pic>
      <xdr:nvPicPr>
        <xdr:cNvPr id="31801" name="Picture 1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9050"/>
          <a:ext cx="14097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19050</xdr:rowOff>
    </xdr:from>
    <xdr:to>
      <xdr:col>1</xdr:col>
      <xdr:colOff>1133475</xdr:colOff>
      <xdr:row>5</xdr:row>
      <xdr:rowOff>228600</xdr:rowOff>
    </xdr:to>
    <xdr:pic>
      <xdr:nvPicPr>
        <xdr:cNvPr id="4304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19050"/>
          <a:ext cx="10382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19050</xdr:rowOff>
    </xdr:from>
    <xdr:to>
      <xdr:col>1</xdr:col>
      <xdr:colOff>1133475</xdr:colOff>
      <xdr:row>5</xdr:row>
      <xdr:rowOff>228600</xdr:rowOff>
    </xdr:to>
    <xdr:pic>
      <xdr:nvPicPr>
        <xdr:cNvPr id="5123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19050"/>
          <a:ext cx="11334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19050</xdr:rowOff>
    </xdr:from>
    <xdr:to>
      <xdr:col>1</xdr:col>
      <xdr:colOff>1133475</xdr:colOff>
      <xdr:row>5</xdr:row>
      <xdr:rowOff>228600</xdr:rowOff>
    </xdr:to>
    <xdr:pic>
      <xdr:nvPicPr>
        <xdr:cNvPr id="14373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9050"/>
          <a:ext cx="11334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19050</xdr:rowOff>
    </xdr:from>
    <xdr:to>
      <xdr:col>1</xdr:col>
      <xdr:colOff>1133475</xdr:colOff>
      <xdr:row>5</xdr:row>
      <xdr:rowOff>228600</xdr:rowOff>
    </xdr:to>
    <xdr:pic>
      <xdr:nvPicPr>
        <xdr:cNvPr id="47159" name="Picture 1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9050"/>
          <a:ext cx="11334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19050</xdr:rowOff>
    </xdr:from>
    <xdr:to>
      <xdr:col>1</xdr:col>
      <xdr:colOff>1133475</xdr:colOff>
      <xdr:row>5</xdr:row>
      <xdr:rowOff>228600</xdr:rowOff>
    </xdr:to>
    <xdr:pic>
      <xdr:nvPicPr>
        <xdr:cNvPr id="5225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9050"/>
          <a:ext cx="11715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19050</xdr:rowOff>
    </xdr:from>
    <xdr:to>
      <xdr:col>1</xdr:col>
      <xdr:colOff>1133475</xdr:colOff>
      <xdr:row>5</xdr:row>
      <xdr:rowOff>228600</xdr:rowOff>
    </xdr:to>
    <xdr:pic>
      <xdr:nvPicPr>
        <xdr:cNvPr id="2358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9050"/>
          <a:ext cx="11811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19050</xdr:rowOff>
    </xdr:from>
    <xdr:to>
      <xdr:col>1</xdr:col>
      <xdr:colOff>1133475</xdr:colOff>
      <xdr:row>5</xdr:row>
      <xdr:rowOff>228600</xdr:rowOff>
    </xdr:to>
    <xdr:pic>
      <xdr:nvPicPr>
        <xdr:cNvPr id="29761" name="Picture 19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9050"/>
          <a:ext cx="1447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48</xdr:row>
      <xdr:rowOff>0</xdr:rowOff>
    </xdr:from>
    <xdr:to>
      <xdr:col>8</xdr:col>
      <xdr:colOff>57150</xdr:colOff>
      <xdr:row>63</xdr:row>
      <xdr:rowOff>9525</xdr:rowOff>
    </xdr:to>
    <xdr:graphicFrame macro="">
      <xdr:nvGraphicFramePr>
        <xdr:cNvPr id="16470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0</xdr:row>
      <xdr:rowOff>0</xdr:rowOff>
    </xdr:from>
    <xdr:to>
      <xdr:col>1</xdr:col>
      <xdr:colOff>742950</xdr:colOff>
      <xdr:row>5</xdr:row>
      <xdr:rowOff>152400</xdr:rowOff>
    </xdr:to>
    <xdr:pic>
      <xdr:nvPicPr>
        <xdr:cNvPr id="16471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0"/>
          <a:ext cx="9810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opLeftCell="A7" zoomScaleNormal="100" workbookViewId="0">
      <selection activeCell="C19" sqref="C19"/>
    </sheetView>
  </sheetViews>
  <sheetFormatPr baseColWidth="10" defaultRowHeight="16.5"/>
  <cols>
    <col min="1" max="1" width="3.5703125" style="151" customWidth="1"/>
    <col min="2" max="2" width="21.28515625" style="151" customWidth="1"/>
    <col min="3" max="3" width="16.5703125" style="151" customWidth="1"/>
    <col min="4" max="4" width="14.85546875" style="151" customWidth="1"/>
    <col min="5" max="5" width="9" style="151" customWidth="1"/>
    <col min="6" max="6" width="8.7109375" style="151" customWidth="1"/>
    <col min="7" max="7" width="10.85546875" style="151" customWidth="1"/>
    <col min="8" max="8" width="20.5703125" style="151" customWidth="1"/>
    <col min="9" max="9" width="12.7109375" style="151" customWidth="1"/>
    <col min="10" max="10" width="19.85546875" style="151" customWidth="1"/>
    <col min="11" max="11" width="5.42578125" style="151" customWidth="1"/>
    <col min="12" max="12" width="14.5703125" style="151" bestFit="1" customWidth="1"/>
    <col min="13" max="13" width="14.140625" style="151" bestFit="1" customWidth="1"/>
    <col min="14" max="16384" width="11.42578125" style="151"/>
  </cols>
  <sheetData>
    <row r="1" spans="1:13">
      <c r="A1" s="257"/>
      <c r="B1" s="258"/>
      <c r="C1" s="263" t="s">
        <v>190</v>
      </c>
      <c r="D1" s="264"/>
      <c r="E1" s="264"/>
      <c r="F1" s="264"/>
      <c r="G1" s="264"/>
      <c r="H1" s="265"/>
      <c r="I1" s="168"/>
    </row>
    <row r="2" spans="1:13">
      <c r="A2" s="259"/>
      <c r="B2" s="260"/>
      <c r="C2" s="266"/>
      <c r="D2" s="267"/>
      <c r="E2" s="267"/>
      <c r="F2" s="267"/>
      <c r="G2" s="267"/>
      <c r="H2" s="268"/>
      <c r="I2" s="168"/>
    </row>
    <row r="3" spans="1:13">
      <c r="A3" s="259"/>
      <c r="B3" s="260"/>
      <c r="C3" s="266"/>
      <c r="D3" s="267"/>
      <c r="E3" s="267"/>
      <c r="F3" s="267"/>
      <c r="G3" s="267"/>
      <c r="H3" s="268"/>
      <c r="I3" s="169" t="s">
        <v>180</v>
      </c>
    </row>
    <row r="4" spans="1:13">
      <c r="A4" s="259"/>
      <c r="B4" s="260"/>
      <c r="C4" s="269"/>
      <c r="D4" s="270"/>
      <c r="E4" s="270"/>
      <c r="F4" s="270"/>
      <c r="G4" s="270"/>
      <c r="H4" s="271"/>
      <c r="I4" s="168" t="s">
        <v>181</v>
      </c>
    </row>
    <row r="5" spans="1:13">
      <c r="A5" s="259"/>
      <c r="B5" s="260"/>
      <c r="C5" s="272" t="s">
        <v>182</v>
      </c>
      <c r="D5" s="273"/>
      <c r="E5" s="274"/>
      <c r="F5" s="272" t="s">
        <v>183</v>
      </c>
      <c r="G5" s="273"/>
      <c r="H5" s="273"/>
      <c r="I5" s="169"/>
      <c r="J5" s="164"/>
    </row>
    <row r="6" spans="1:13" ht="18.75" customHeight="1">
      <c r="A6" s="261"/>
      <c r="B6" s="262"/>
      <c r="C6" s="272">
        <v>0</v>
      </c>
      <c r="D6" s="273"/>
      <c r="E6" s="274"/>
      <c r="F6" s="272" t="s">
        <v>184</v>
      </c>
      <c r="G6" s="273"/>
      <c r="H6" s="273"/>
      <c r="I6" s="168"/>
      <c r="J6" s="152"/>
    </row>
    <row r="7" spans="1:13" ht="15" customHeight="1">
      <c r="A7" s="176" t="s">
        <v>187</v>
      </c>
      <c r="B7" s="176"/>
      <c r="C7" s="278" t="s">
        <v>177</v>
      </c>
      <c r="D7" s="278"/>
      <c r="E7" s="278"/>
      <c r="F7" s="278"/>
      <c r="G7" s="167"/>
      <c r="H7" s="167"/>
      <c r="I7" s="154" t="s">
        <v>112</v>
      </c>
      <c r="J7" s="154" t="s">
        <v>178</v>
      </c>
    </row>
    <row r="8" spans="1:13" ht="15" customHeight="1">
      <c r="A8" s="280" t="s">
        <v>199</v>
      </c>
      <c r="B8" s="280"/>
      <c r="C8" s="356">
        <f>C10</f>
        <v>329929867</v>
      </c>
      <c r="D8" s="166"/>
      <c r="E8" s="166"/>
      <c r="F8" s="166"/>
      <c r="G8" s="166"/>
      <c r="H8" s="166"/>
      <c r="I8" s="166"/>
      <c r="J8" s="166"/>
      <c r="M8" s="162"/>
    </row>
    <row r="9" spans="1:13">
      <c r="A9" s="280" t="s">
        <v>188</v>
      </c>
      <c r="B9" s="280"/>
      <c r="E9" s="155"/>
      <c r="F9" s="155"/>
      <c r="G9" s="279"/>
      <c r="H9" s="279"/>
      <c r="I9" s="165"/>
      <c r="J9" s="165"/>
      <c r="M9" s="162"/>
    </row>
    <row r="10" spans="1:13">
      <c r="A10" s="280" t="s">
        <v>200</v>
      </c>
      <c r="B10" s="280"/>
      <c r="C10" s="356">
        <f>229429867+100500000</f>
        <v>329929867</v>
      </c>
      <c r="D10" s="239"/>
      <c r="E10" s="155"/>
      <c r="F10" s="155"/>
      <c r="G10" s="172"/>
      <c r="H10" s="172"/>
      <c r="I10" s="165"/>
      <c r="J10" s="165"/>
    </row>
    <row r="11" spans="1:13" ht="17.25" thickBot="1">
      <c r="A11" s="156" t="s">
        <v>10</v>
      </c>
      <c r="J11" s="157" t="s">
        <v>11</v>
      </c>
    </row>
    <row r="12" spans="1:13" s="178" customFormat="1" ht="16.5" customHeight="1">
      <c r="A12" s="281" t="s">
        <v>44</v>
      </c>
      <c r="B12" s="276" t="s">
        <v>1</v>
      </c>
      <c r="C12" s="276" t="s">
        <v>163</v>
      </c>
      <c r="D12" s="276" t="s">
        <v>9</v>
      </c>
      <c r="E12" s="287" t="s">
        <v>0</v>
      </c>
      <c r="F12" s="287"/>
      <c r="G12" s="287"/>
      <c r="H12" s="276" t="s">
        <v>45</v>
      </c>
      <c r="I12" s="276" t="s">
        <v>46</v>
      </c>
      <c r="J12" s="283" t="s">
        <v>3</v>
      </c>
    </row>
    <row r="13" spans="1:13" s="178" customFormat="1" ht="26.25" customHeight="1">
      <c r="A13" s="282"/>
      <c r="B13" s="277"/>
      <c r="C13" s="277"/>
      <c r="D13" s="277"/>
      <c r="E13" s="177" t="s">
        <v>2</v>
      </c>
      <c r="F13" s="177" t="s">
        <v>6</v>
      </c>
      <c r="G13" s="177" t="s">
        <v>146</v>
      </c>
      <c r="H13" s="277"/>
      <c r="I13" s="277"/>
      <c r="J13" s="283"/>
      <c r="L13" s="219"/>
      <c r="M13" s="219"/>
    </row>
    <row r="14" spans="1:13" s="153" customFormat="1" ht="63.75">
      <c r="A14" s="159">
        <v>1</v>
      </c>
      <c r="B14" s="207" t="s">
        <v>192</v>
      </c>
      <c r="C14" s="246">
        <f>+'POA-08'!C51</f>
        <v>205222225.84</v>
      </c>
      <c r="D14" s="208" t="s">
        <v>171</v>
      </c>
      <c r="E14" s="209">
        <v>40575</v>
      </c>
      <c r="F14" s="209">
        <v>11658</v>
      </c>
      <c r="G14" s="208">
        <v>10</v>
      </c>
      <c r="H14" s="210" t="s">
        <v>165</v>
      </c>
      <c r="I14" s="208">
        <v>4</v>
      </c>
      <c r="J14" s="211" t="s">
        <v>196</v>
      </c>
      <c r="L14" s="220"/>
      <c r="M14" s="220"/>
    </row>
    <row r="15" spans="1:13" s="153" customFormat="1" ht="63.75">
      <c r="A15" s="158">
        <v>2</v>
      </c>
      <c r="B15" s="207" t="s">
        <v>167</v>
      </c>
      <c r="C15" s="246">
        <f>+'POA-08'!D51</f>
        <v>20709909.439999998</v>
      </c>
      <c r="D15" s="208" t="s">
        <v>176</v>
      </c>
      <c r="E15" s="209">
        <v>40575</v>
      </c>
      <c r="F15" s="209">
        <v>11658</v>
      </c>
      <c r="G15" s="208">
        <v>10</v>
      </c>
      <c r="H15" s="218" t="s">
        <v>173</v>
      </c>
      <c r="I15" s="212">
        <v>8</v>
      </c>
      <c r="J15" s="211" t="s">
        <v>196</v>
      </c>
      <c r="L15" s="220"/>
      <c r="M15" s="221"/>
    </row>
    <row r="16" spans="1:13" s="153" customFormat="1" ht="51.75" customHeight="1">
      <c r="A16" s="160">
        <v>3</v>
      </c>
      <c r="B16" s="207" t="s">
        <v>168</v>
      </c>
      <c r="C16" s="246">
        <f>+'POA-08'!E51</f>
        <v>20709919.439999998</v>
      </c>
      <c r="D16" s="211" t="s">
        <v>176</v>
      </c>
      <c r="E16" s="213">
        <v>40575</v>
      </c>
      <c r="F16" s="213">
        <v>11658</v>
      </c>
      <c r="G16" s="211">
        <v>10</v>
      </c>
      <c r="H16" s="289" t="s">
        <v>174</v>
      </c>
      <c r="I16" s="275">
        <v>3</v>
      </c>
      <c r="J16" s="284" t="s">
        <v>196</v>
      </c>
      <c r="L16" s="231"/>
      <c r="M16" s="220" t="s">
        <v>207</v>
      </c>
    </row>
    <row r="17" spans="1:13" s="153" customFormat="1" ht="51">
      <c r="A17" s="160">
        <v>4</v>
      </c>
      <c r="B17" s="207" t="s">
        <v>193</v>
      </c>
      <c r="C17" s="246">
        <f>+'POA-08'!F51</f>
        <v>62845892.839999996</v>
      </c>
      <c r="D17" s="211" t="s">
        <v>194</v>
      </c>
      <c r="E17" s="213">
        <v>40575</v>
      </c>
      <c r="F17" s="213">
        <v>11658</v>
      </c>
      <c r="G17" s="211">
        <v>10</v>
      </c>
      <c r="H17" s="289"/>
      <c r="I17" s="275"/>
      <c r="J17" s="285"/>
      <c r="L17" s="220"/>
      <c r="M17" s="220"/>
    </row>
    <row r="18" spans="1:13" s="153" customFormat="1" ht="38.25">
      <c r="A18" s="158">
        <v>5</v>
      </c>
      <c r="B18" s="207" t="s">
        <v>169</v>
      </c>
      <c r="C18" s="357">
        <f>'POA-08'!G51</f>
        <v>20459919.439999998</v>
      </c>
      <c r="D18" s="211" t="s">
        <v>176</v>
      </c>
      <c r="E18" s="213">
        <v>40575</v>
      </c>
      <c r="F18" s="213">
        <v>11658</v>
      </c>
      <c r="G18" s="211">
        <v>10</v>
      </c>
      <c r="H18" s="286" t="s">
        <v>160</v>
      </c>
      <c r="I18" s="286">
        <v>200</v>
      </c>
      <c r="J18" s="284" t="s">
        <v>196</v>
      </c>
    </row>
    <row r="19" spans="1:13" s="153" customFormat="1" ht="38.25">
      <c r="A19" s="158">
        <v>6</v>
      </c>
      <c r="B19" s="207" t="s">
        <v>175</v>
      </c>
      <c r="C19" s="358"/>
      <c r="D19" s="211" t="s">
        <v>176</v>
      </c>
      <c r="E19" s="213">
        <v>40575</v>
      </c>
      <c r="F19" s="213">
        <v>11658</v>
      </c>
      <c r="G19" s="211">
        <v>10</v>
      </c>
      <c r="H19" s="286"/>
      <c r="I19" s="286"/>
      <c r="J19" s="288"/>
    </row>
    <row r="20" spans="1:13" s="153" customFormat="1" ht="51">
      <c r="A20" s="161">
        <v>7</v>
      </c>
      <c r="B20" s="207" t="s">
        <v>166</v>
      </c>
      <c r="C20" s="358"/>
      <c r="D20" s="211" t="s">
        <v>176</v>
      </c>
      <c r="E20" s="213">
        <v>40575</v>
      </c>
      <c r="F20" s="213">
        <v>11658</v>
      </c>
      <c r="G20" s="211">
        <v>10</v>
      </c>
      <c r="H20" s="286"/>
      <c r="I20" s="286"/>
      <c r="J20" s="285"/>
    </row>
    <row r="21" spans="1:13" ht="38.25">
      <c r="A21" s="161">
        <v>8</v>
      </c>
      <c r="B21" s="210" t="s">
        <v>191</v>
      </c>
      <c r="C21" s="359"/>
      <c r="D21" s="208" t="s">
        <v>195</v>
      </c>
      <c r="E21" s="209">
        <v>40575</v>
      </c>
      <c r="F21" s="209">
        <v>11658</v>
      </c>
      <c r="G21" s="214">
        <v>10</v>
      </c>
      <c r="H21" s="215" t="s">
        <v>170</v>
      </c>
      <c r="I21" s="208">
        <v>3</v>
      </c>
      <c r="J21" s="211" t="s">
        <v>196</v>
      </c>
    </row>
    <row r="22" spans="1:13">
      <c r="B22" s="216"/>
      <c r="C22" s="247">
        <f>SUM(C14:C21)</f>
        <v>329947867</v>
      </c>
      <c r="D22" s="217"/>
      <c r="E22" s="217"/>
      <c r="F22" s="217"/>
      <c r="G22" s="217"/>
      <c r="H22" s="217"/>
      <c r="I22" s="217"/>
      <c r="J22" s="217"/>
    </row>
    <row r="23" spans="1:13">
      <c r="C23" s="179"/>
      <c r="I23" s="163"/>
    </row>
    <row r="24" spans="1:13">
      <c r="B24" s="156" t="s">
        <v>208</v>
      </c>
      <c r="C24" s="244"/>
      <c r="D24" s="245">
        <v>40860000</v>
      </c>
      <c r="I24" s="163"/>
    </row>
  </sheetData>
  <mergeCells count="25">
    <mergeCell ref="J12:J13"/>
    <mergeCell ref="J16:J17"/>
    <mergeCell ref="H18:H20"/>
    <mergeCell ref="E12:G12"/>
    <mergeCell ref="I12:I13"/>
    <mergeCell ref="H12:H13"/>
    <mergeCell ref="J18:J20"/>
    <mergeCell ref="H16:H17"/>
    <mergeCell ref="I18:I20"/>
    <mergeCell ref="I16:I17"/>
    <mergeCell ref="D12:D13"/>
    <mergeCell ref="C7:F7"/>
    <mergeCell ref="G9:H9"/>
    <mergeCell ref="A9:B9"/>
    <mergeCell ref="A8:B8"/>
    <mergeCell ref="A10:B10"/>
    <mergeCell ref="A12:A13"/>
    <mergeCell ref="B12:B13"/>
    <mergeCell ref="C12:C13"/>
    <mergeCell ref="A1:B6"/>
    <mergeCell ref="C1:H4"/>
    <mergeCell ref="C5:E5"/>
    <mergeCell ref="F5:H5"/>
    <mergeCell ref="C6:E6"/>
    <mergeCell ref="F6:H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31"/>
  <sheetViews>
    <sheetView showGridLines="0" workbookViewId="0">
      <selection activeCell="D10" sqref="D10"/>
    </sheetView>
  </sheetViews>
  <sheetFormatPr baseColWidth="10" defaultRowHeight="12.75"/>
  <cols>
    <col min="1" max="1" width="5.28515625" style="36" customWidth="1"/>
    <col min="2" max="2" width="15.5703125" style="36" customWidth="1"/>
    <col min="3" max="3" width="18.42578125" style="36" customWidth="1"/>
    <col min="4" max="4" width="24.42578125" style="36" customWidth="1"/>
    <col min="5" max="5" width="6.85546875" style="36" customWidth="1"/>
    <col min="6" max="6" width="5.28515625" style="36" customWidth="1"/>
    <col min="7" max="7" width="6" style="36" customWidth="1"/>
    <col min="8" max="8" width="11.42578125" style="36"/>
    <col min="9" max="9" width="17" style="36" customWidth="1"/>
    <col min="10" max="10" width="17.140625" style="36" customWidth="1"/>
    <col min="11" max="11" width="14.7109375" style="36" customWidth="1"/>
    <col min="12" max="12" width="21.140625" style="36" customWidth="1"/>
    <col min="13" max="16384" width="11.42578125" style="36"/>
  </cols>
  <sheetData>
    <row r="1" spans="1:256">
      <c r="A1" s="257"/>
      <c r="B1" s="258"/>
      <c r="C1" s="263" t="s">
        <v>179</v>
      </c>
      <c r="D1" s="264"/>
      <c r="E1" s="264"/>
      <c r="F1" s="264"/>
      <c r="G1" s="264"/>
      <c r="H1" s="265"/>
      <c r="I1" s="168"/>
    </row>
    <row r="2" spans="1:256">
      <c r="A2" s="259"/>
      <c r="B2" s="260"/>
      <c r="C2" s="266"/>
      <c r="D2" s="267"/>
      <c r="E2" s="267"/>
      <c r="F2" s="267"/>
      <c r="G2" s="267"/>
      <c r="H2" s="268"/>
      <c r="I2" s="168"/>
    </row>
    <row r="3" spans="1:256">
      <c r="A3" s="259"/>
      <c r="B3" s="260"/>
      <c r="C3" s="266"/>
      <c r="D3" s="267"/>
      <c r="E3" s="267"/>
      <c r="F3" s="267"/>
      <c r="G3" s="267"/>
      <c r="H3" s="268"/>
      <c r="I3" s="169" t="s">
        <v>180</v>
      </c>
    </row>
    <row r="4" spans="1:256">
      <c r="A4" s="259"/>
      <c r="B4" s="260"/>
      <c r="C4" s="269"/>
      <c r="D4" s="270"/>
      <c r="E4" s="270"/>
      <c r="F4" s="270"/>
      <c r="G4" s="270"/>
      <c r="H4" s="271"/>
      <c r="I4" s="168" t="s">
        <v>186</v>
      </c>
    </row>
    <row r="5" spans="1:256" ht="13.5">
      <c r="A5" s="259"/>
      <c r="B5" s="260"/>
      <c r="C5" s="272" t="s">
        <v>182</v>
      </c>
      <c r="D5" s="273"/>
      <c r="E5" s="274"/>
      <c r="F5" s="272" t="s">
        <v>183</v>
      </c>
      <c r="G5" s="273"/>
      <c r="H5" s="273"/>
      <c r="I5" s="169"/>
    </row>
    <row r="6" spans="1:256" s="33" customFormat="1" ht="18">
      <c r="A6" s="261"/>
      <c r="B6" s="262"/>
      <c r="C6" s="272">
        <v>0</v>
      </c>
      <c r="D6" s="273"/>
      <c r="E6" s="274"/>
      <c r="F6" s="272" t="s">
        <v>184</v>
      </c>
      <c r="G6" s="273"/>
      <c r="H6" s="273"/>
      <c r="I6" s="168"/>
      <c r="J6" s="170"/>
    </row>
    <row r="7" spans="1:256" ht="14.25" customHeight="1">
      <c r="A7" s="34"/>
      <c r="B7" s="34"/>
      <c r="C7" s="34"/>
      <c r="D7" s="34"/>
      <c r="E7" s="34"/>
      <c r="F7" s="34"/>
      <c r="G7" s="34"/>
      <c r="H7" s="34"/>
      <c r="I7" s="34"/>
      <c r="J7" s="35"/>
    </row>
    <row r="8" spans="1:256" s="40" customFormat="1" ht="14.25" customHeight="1">
      <c r="A8" s="37" t="s">
        <v>7</v>
      </c>
      <c r="B8" s="37"/>
      <c r="C8" s="364"/>
      <c r="D8" s="364" t="s">
        <v>164</v>
      </c>
      <c r="E8" s="364"/>
      <c r="F8" s="364"/>
      <c r="G8" s="364"/>
      <c r="H8" s="364"/>
      <c r="I8" s="38" t="str">
        <f>'POA-01'!I7</f>
        <v>CODIGO</v>
      </c>
      <c r="J8" s="39" t="str">
        <f>+'POA-01'!J7</f>
        <v>113-900-1</v>
      </c>
    </row>
    <row r="9" spans="1:256" s="40" customFormat="1" ht="14.25" customHeight="1">
      <c r="A9" s="37"/>
      <c r="B9" s="37"/>
      <c r="C9" s="38"/>
      <c r="D9" s="38"/>
      <c r="E9" s="38"/>
      <c r="F9" s="38"/>
      <c r="G9" s="38"/>
      <c r="H9" s="38"/>
      <c r="I9" s="38"/>
      <c r="J9" s="38"/>
    </row>
    <row r="10" spans="1:256" s="40" customFormat="1" ht="14.25">
      <c r="A10" s="41" t="s">
        <v>8</v>
      </c>
      <c r="B10" s="41"/>
      <c r="C10" s="243"/>
      <c r="D10" s="365">
        <f>+'POA-01'!C8</f>
        <v>329929867</v>
      </c>
      <c r="E10" s="42"/>
      <c r="F10" s="42"/>
      <c r="G10" s="42"/>
      <c r="H10" s="42"/>
      <c r="I10" s="42"/>
      <c r="J10" s="41"/>
    </row>
    <row r="11" spans="1:256">
      <c r="A11" s="280" t="s">
        <v>188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  <c r="BB11" s="280"/>
      <c r="BC11" s="280"/>
      <c r="BD11" s="280"/>
      <c r="BE11" s="280"/>
      <c r="BF11" s="280"/>
      <c r="BG11" s="280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0"/>
      <c r="BT11" s="280"/>
      <c r="BU11" s="280"/>
      <c r="BV11" s="280"/>
      <c r="BW11" s="280"/>
      <c r="BX11" s="280"/>
      <c r="BY11" s="280"/>
      <c r="BZ11" s="280"/>
      <c r="CA11" s="280"/>
      <c r="CB11" s="280"/>
      <c r="CC11" s="280"/>
      <c r="CD11" s="280"/>
      <c r="CE11" s="280"/>
      <c r="CF11" s="280"/>
      <c r="CG11" s="280"/>
      <c r="CH11" s="280"/>
      <c r="CI11" s="280"/>
      <c r="CJ11" s="280"/>
      <c r="CK11" s="280"/>
      <c r="CL11" s="280"/>
      <c r="CM11" s="280"/>
      <c r="CN11" s="280"/>
      <c r="CO11" s="280"/>
      <c r="CP11" s="280"/>
      <c r="CQ11" s="280"/>
      <c r="CR11" s="280"/>
      <c r="CS11" s="280"/>
      <c r="CT11" s="280"/>
      <c r="CU11" s="280"/>
      <c r="CV11" s="280"/>
      <c r="CW11" s="280"/>
      <c r="CX11" s="280"/>
      <c r="CY11" s="280"/>
      <c r="CZ11" s="280"/>
      <c r="DA11" s="280"/>
      <c r="DB11" s="280"/>
      <c r="DC11" s="280"/>
      <c r="DD11" s="280"/>
      <c r="DE11" s="280"/>
      <c r="DF11" s="280"/>
      <c r="DG11" s="280"/>
      <c r="DH11" s="280"/>
      <c r="DI11" s="280"/>
      <c r="DJ11" s="280"/>
      <c r="DK11" s="280"/>
      <c r="DL11" s="280"/>
      <c r="DM11" s="280"/>
      <c r="DN11" s="280"/>
      <c r="DO11" s="280"/>
      <c r="DP11" s="280"/>
      <c r="DQ11" s="280"/>
      <c r="DR11" s="280"/>
      <c r="DS11" s="280"/>
      <c r="DT11" s="280"/>
      <c r="DU11" s="280"/>
      <c r="DV11" s="280"/>
      <c r="DW11" s="280"/>
      <c r="DX11" s="280"/>
      <c r="DY11" s="280"/>
      <c r="DZ11" s="280"/>
      <c r="EA11" s="280"/>
      <c r="EB11" s="280"/>
      <c r="EC11" s="280"/>
      <c r="ED11" s="280"/>
      <c r="EE11" s="280"/>
      <c r="EF11" s="280"/>
      <c r="EG11" s="280"/>
      <c r="EH11" s="280"/>
      <c r="EI11" s="280"/>
      <c r="EJ11" s="280"/>
      <c r="EK11" s="280"/>
      <c r="EL11" s="280"/>
      <c r="EM11" s="280"/>
      <c r="EN11" s="280"/>
      <c r="EO11" s="280"/>
      <c r="EP11" s="280"/>
      <c r="EQ11" s="280"/>
      <c r="ER11" s="280"/>
      <c r="ES11" s="280"/>
      <c r="ET11" s="280"/>
      <c r="EU11" s="280"/>
      <c r="EV11" s="280"/>
      <c r="EW11" s="280"/>
      <c r="EX11" s="280"/>
      <c r="EY11" s="280"/>
      <c r="EZ11" s="280"/>
      <c r="FA11" s="280"/>
      <c r="FB11" s="280"/>
      <c r="FC11" s="280"/>
      <c r="FD11" s="280"/>
      <c r="FE11" s="280"/>
      <c r="FF11" s="280"/>
      <c r="FG11" s="280"/>
      <c r="FH11" s="280"/>
      <c r="FI11" s="280"/>
      <c r="FJ11" s="280"/>
      <c r="FK11" s="280"/>
      <c r="FL11" s="280"/>
      <c r="FM11" s="280"/>
      <c r="FN11" s="280"/>
      <c r="FO11" s="280"/>
      <c r="FP11" s="280"/>
      <c r="FQ11" s="280"/>
      <c r="FR11" s="280"/>
      <c r="FS11" s="280"/>
      <c r="FT11" s="280"/>
      <c r="FU11" s="280"/>
      <c r="FV11" s="280"/>
      <c r="FW11" s="280"/>
      <c r="FX11" s="280"/>
      <c r="FY11" s="280"/>
      <c r="FZ11" s="280"/>
      <c r="GA11" s="280"/>
      <c r="GB11" s="280"/>
      <c r="GC11" s="280"/>
      <c r="GD11" s="280"/>
      <c r="GE11" s="280"/>
      <c r="GF11" s="280"/>
      <c r="GG11" s="280"/>
      <c r="GH11" s="280"/>
      <c r="GI11" s="280"/>
      <c r="GJ11" s="280"/>
      <c r="GK11" s="280"/>
      <c r="GL11" s="280"/>
      <c r="GM11" s="280"/>
      <c r="GN11" s="280"/>
      <c r="GO11" s="280"/>
      <c r="GP11" s="280"/>
      <c r="GQ11" s="280"/>
      <c r="GR11" s="280"/>
      <c r="GS11" s="280"/>
      <c r="GT11" s="280"/>
      <c r="GU11" s="280"/>
      <c r="GV11" s="280"/>
      <c r="GW11" s="280"/>
      <c r="GX11" s="280"/>
      <c r="GY11" s="280"/>
      <c r="GZ11" s="280"/>
      <c r="HA11" s="280"/>
      <c r="HB11" s="280"/>
      <c r="HC11" s="280"/>
      <c r="HD11" s="280"/>
      <c r="HE11" s="280"/>
      <c r="HF11" s="280"/>
      <c r="HG11" s="280"/>
      <c r="HH11" s="280"/>
      <c r="HI11" s="280"/>
      <c r="HJ11" s="280"/>
      <c r="HK11" s="280"/>
      <c r="HL11" s="280"/>
      <c r="HM11" s="280"/>
      <c r="HN11" s="280"/>
      <c r="HO11" s="280"/>
      <c r="HP11" s="280"/>
      <c r="HQ11" s="280"/>
      <c r="HR11" s="280"/>
      <c r="HS11" s="280"/>
      <c r="HT11" s="280"/>
      <c r="HU11" s="280"/>
      <c r="HV11" s="280"/>
      <c r="HW11" s="280"/>
      <c r="HX11" s="280"/>
      <c r="HY11" s="280"/>
      <c r="HZ11" s="280"/>
      <c r="IA11" s="280"/>
      <c r="IB11" s="280"/>
      <c r="IC11" s="280"/>
      <c r="ID11" s="280"/>
      <c r="IE11" s="280"/>
      <c r="IF11" s="280"/>
      <c r="IG11" s="280"/>
      <c r="IH11" s="280"/>
      <c r="II11" s="280"/>
      <c r="IJ11" s="280"/>
      <c r="IK11" s="280"/>
      <c r="IL11" s="280"/>
      <c r="IM11" s="280"/>
      <c r="IN11" s="280"/>
      <c r="IO11" s="280"/>
      <c r="IP11" s="280"/>
      <c r="IQ11" s="280"/>
      <c r="IR11" s="280"/>
      <c r="IS11" s="280"/>
      <c r="IT11" s="280"/>
      <c r="IU11" s="280"/>
      <c r="IV11" s="280"/>
    </row>
    <row r="12" spans="1:256" s="43" customFormat="1" ht="13.5" thickBot="1">
      <c r="A12" s="280" t="s">
        <v>189</v>
      </c>
      <c r="B12" s="280"/>
      <c r="C12" s="299">
        <f>+'POA-01'!C10</f>
        <v>329929867</v>
      </c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  <c r="BB12" s="280"/>
      <c r="BC12" s="280"/>
      <c r="BD12" s="280"/>
      <c r="BE12" s="280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0"/>
      <c r="BS12" s="280"/>
      <c r="BT12" s="280"/>
      <c r="BU12" s="280"/>
      <c r="BV12" s="280"/>
      <c r="BW12" s="280"/>
      <c r="BX12" s="280"/>
      <c r="BY12" s="280"/>
      <c r="BZ12" s="280"/>
      <c r="CA12" s="280"/>
      <c r="CB12" s="280"/>
      <c r="CC12" s="280"/>
      <c r="CD12" s="280"/>
      <c r="CE12" s="280"/>
      <c r="CF12" s="280"/>
      <c r="CG12" s="280"/>
      <c r="CH12" s="280"/>
      <c r="CI12" s="280"/>
      <c r="CJ12" s="280"/>
      <c r="CK12" s="280"/>
      <c r="CL12" s="280"/>
      <c r="CM12" s="280"/>
      <c r="CN12" s="280"/>
      <c r="CO12" s="280"/>
      <c r="CP12" s="280"/>
      <c r="CQ12" s="280"/>
      <c r="CR12" s="280"/>
      <c r="CS12" s="280"/>
      <c r="CT12" s="280"/>
      <c r="CU12" s="280"/>
      <c r="CV12" s="280"/>
      <c r="CW12" s="280"/>
      <c r="CX12" s="280"/>
      <c r="CY12" s="280"/>
      <c r="CZ12" s="280"/>
      <c r="DA12" s="280"/>
      <c r="DB12" s="280"/>
      <c r="DC12" s="280"/>
      <c r="DD12" s="280"/>
      <c r="DE12" s="280"/>
      <c r="DF12" s="280"/>
      <c r="DG12" s="280"/>
      <c r="DH12" s="280"/>
      <c r="DI12" s="280"/>
      <c r="DJ12" s="280"/>
      <c r="DK12" s="280"/>
      <c r="DL12" s="280"/>
      <c r="DM12" s="280"/>
      <c r="DN12" s="280"/>
      <c r="DO12" s="280"/>
      <c r="DP12" s="280"/>
      <c r="DQ12" s="280"/>
      <c r="DR12" s="280"/>
      <c r="DS12" s="280"/>
      <c r="DT12" s="280"/>
      <c r="DU12" s="280"/>
      <c r="DV12" s="280"/>
      <c r="DW12" s="280"/>
      <c r="DX12" s="280"/>
      <c r="DY12" s="280"/>
      <c r="DZ12" s="280"/>
      <c r="EA12" s="280"/>
      <c r="EB12" s="280"/>
      <c r="EC12" s="280"/>
      <c r="ED12" s="280"/>
      <c r="EE12" s="280"/>
      <c r="EF12" s="280"/>
      <c r="EG12" s="280"/>
      <c r="EH12" s="280"/>
      <c r="EI12" s="280"/>
      <c r="EJ12" s="280"/>
      <c r="EK12" s="280"/>
      <c r="EL12" s="280"/>
      <c r="EM12" s="280"/>
      <c r="EN12" s="280"/>
      <c r="EO12" s="280"/>
      <c r="EP12" s="280"/>
      <c r="EQ12" s="280"/>
      <c r="ER12" s="280"/>
      <c r="ES12" s="280"/>
      <c r="ET12" s="280"/>
      <c r="EU12" s="280"/>
      <c r="EV12" s="280"/>
      <c r="EW12" s="280"/>
      <c r="EX12" s="280"/>
      <c r="EY12" s="280"/>
      <c r="EZ12" s="280"/>
      <c r="FA12" s="280"/>
      <c r="FB12" s="280"/>
      <c r="FC12" s="280"/>
      <c r="FD12" s="280"/>
      <c r="FE12" s="280"/>
      <c r="FF12" s="280"/>
      <c r="FG12" s="280"/>
      <c r="FH12" s="280"/>
      <c r="FI12" s="280"/>
      <c r="FJ12" s="280"/>
      <c r="FK12" s="280"/>
      <c r="FL12" s="280"/>
      <c r="FM12" s="280"/>
      <c r="FN12" s="280"/>
      <c r="FO12" s="280"/>
      <c r="FP12" s="280"/>
      <c r="FQ12" s="280"/>
      <c r="FR12" s="280"/>
      <c r="FS12" s="280"/>
      <c r="FT12" s="280"/>
      <c r="FU12" s="280"/>
      <c r="FV12" s="280"/>
      <c r="FW12" s="280"/>
      <c r="FX12" s="280"/>
      <c r="FY12" s="280"/>
      <c r="FZ12" s="280"/>
      <c r="GA12" s="280"/>
      <c r="GB12" s="280"/>
      <c r="GC12" s="280"/>
      <c r="GD12" s="280"/>
      <c r="GE12" s="280"/>
      <c r="GF12" s="280"/>
      <c r="GG12" s="280"/>
      <c r="GH12" s="280"/>
      <c r="GI12" s="280"/>
      <c r="GJ12" s="280"/>
      <c r="GK12" s="280"/>
      <c r="GL12" s="280"/>
      <c r="GM12" s="280"/>
      <c r="GN12" s="280"/>
      <c r="GO12" s="280"/>
      <c r="GP12" s="280"/>
      <c r="GQ12" s="280"/>
      <c r="GR12" s="280"/>
      <c r="GS12" s="280"/>
      <c r="GT12" s="280"/>
      <c r="GU12" s="280"/>
      <c r="GV12" s="280"/>
      <c r="GW12" s="280"/>
      <c r="GX12" s="280"/>
      <c r="GY12" s="280"/>
      <c r="GZ12" s="280"/>
      <c r="HA12" s="280"/>
      <c r="HB12" s="280"/>
      <c r="HC12" s="280"/>
      <c r="HD12" s="280"/>
      <c r="HE12" s="280"/>
      <c r="HF12" s="280"/>
      <c r="HG12" s="280"/>
      <c r="HH12" s="280"/>
      <c r="HI12" s="280"/>
      <c r="HJ12" s="280"/>
      <c r="HK12" s="280"/>
      <c r="HL12" s="280"/>
      <c r="HM12" s="280"/>
      <c r="HN12" s="280"/>
      <c r="HO12" s="280"/>
      <c r="HP12" s="280"/>
      <c r="HQ12" s="280"/>
      <c r="HR12" s="280"/>
      <c r="HS12" s="280"/>
      <c r="HT12" s="280"/>
      <c r="HU12" s="280"/>
      <c r="HV12" s="280"/>
      <c r="HW12" s="280"/>
      <c r="HX12" s="280"/>
      <c r="HY12" s="280"/>
      <c r="HZ12" s="280"/>
      <c r="IA12" s="280"/>
      <c r="IB12" s="280"/>
      <c r="IC12" s="280"/>
      <c r="ID12" s="280"/>
      <c r="IE12" s="280"/>
      <c r="IF12" s="280"/>
      <c r="IG12" s="280"/>
      <c r="IH12" s="280"/>
      <c r="II12" s="280"/>
      <c r="IJ12" s="280"/>
      <c r="IK12" s="280"/>
      <c r="IL12" s="280"/>
      <c r="IM12" s="280"/>
      <c r="IN12" s="280"/>
      <c r="IO12" s="280"/>
      <c r="IP12" s="280"/>
      <c r="IQ12" s="280"/>
      <c r="IR12" s="280"/>
      <c r="IS12" s="280"/>
      <c r="IT12" s="280"/>
      <c r="IU12" s="280"/>
      <c r="IV12" s="280"/>
    </row>
    <row r="13" spans="1:256" s="44" customFormat="1" ht="12" customHeight="1">
      <c r="A13" s="296" t="s">
        <v>44</v>
      </c>
      <c r="B13" s="295" t="s">
        <v>12</v>
      </c>
      <c r="C13" s="295" t="s">
        <v>13</v>
      </c>
      <c r="D13" s="295" t="s">
        <v>14</v>
      </c>
      <c r="E13" s="295" t="s">
        <v>0</v>
      </c>
      <c r="F13" s="295"/>
      <c r="G13" s="295"/>
      <c r="H13" s="295"/>
      <c r="I13" s="290" t="s">
        <v>21</v>
      </c>
      <c r="J13" s="293" t="s">
        <v>16</v>
      </c>
    </row>
    <row r="14" spans="1:256" s="44" customFormat="1" ht="40.5" customHeight="1" thickBot="1">
      <c r="A14" s="297"/>
      <c r="B14" s="298"/>
      <c r="C14" s="298"/>
      <c r="D14" s="298"/>
      <c r="E14" s="83" t="s">
        <v>2</v>
      </c>
      <c r="F14" s="83" t="s">
        <v>4</v>
      </c>
      <c r="G14" s="83" t="s">
        <v>5</v>
      </c>
      <c r="H14" s="83" t="s">
        <v>20</v>
      </c>
      <c r="I14" s="291"/>
      <c r="J14" s="294"/>
    </row>
    <row r="15" spans="1:256" s="45" customFormat="1" ht="11.25">
      <c r="A15" s="292" t="s">
        <v>18</v>
      </c>
      <c r="B15" s="292"/>
      <c r="C15" s="292"/>
      <c r="D15" s="292"/>
      <c r="E15" s="292"/>
      <c r="F15" s="292"/>
      <c r="G15" s="292"/>
      <c r="H15" s="292"/>
      <c r="I15" s="292"/>
      <c r="J15" s="292"/>
    </row>
    <row r="16" spans="1:256" s="45" customFormat="1" ht="11.25">
      <c r="A16" s="46"/>
      <c r="B16" s="47"/>
      <c r="C16" s="47"/>
      <c r="D16" s="47"/>
      <c r="E16" s="47"/>
      <c r="F16" s="52"/>
      <c r="G16" s="53"/>
      <c r="H16" s="46"/>
      <c r="I16" s="54"/>
      <c r="J16" s="54">
        <f>+G16*I16</f>
        <v>0</v>
      </c>
    </row>
    <row r="17" spans="1:13" s="45" customFormat="1" ht="11.25">
      <c r="A17" s="292" t="s">
        <v>19</v>
      </c>
      <c r="B17" s="292"/>
      <c r="C17" s="292"/>
      <c r="D17" s="292"/>
      <c r="E17" s="48"/>
      <c r="F17" s="48"/>
      <c r="G17" s="48"/>
      <c r="H17" s="49"/>
      <c r="I17" s="50" t="s">
        <v>113</v>
      </c>
      <c r="J17" s="55">
        <f>SUM(J16:J16)</f>
        <v>0</v>
      </c>
    </row>
    <row r="18" spans="1:13" s="45" customFormat="1" ht="247.5">
      <c r="A18" s="224">
        <v>1</v>
      </c>
      <c r="B18" s="225" t="s">
        <v>201</v>
      </c>
      <c r="C18" s="225" t="s">
        <v>202</v>
      </c>
      <c r="D18" s="248" t="s">
        <v>206</v>
      </c>
      <c r="E18" s="226" t="s">
        <v>203</v>
      </c>
      <c r="F18" s="227" t="s">
        <v>204</v>
      </c>
      <c r="G18" s="228">
        <v>5</v>
      </c>
      <c r="H18" s="225">
        <v>100</v>
      </c>
      <c r="I18" s="252">
        <v>2859267.2</v>
      </c>
      <c r="J18" s="250">
        <f>I18*G18</f>
        <v>14296336</v>
      </c>
      <c r="K18" s="45">
        <f>25881058.287232/5</f>
        <v>5176211.6574464003</v>
      </c>
      <c r="M18" s="237"/>
    </row>
    <row r="19" spans="1:13" s="45" customFormat="1" ht="11.25" customHeight="1">
      <c r="A19" s="51"/>
      <c r="B19" s="51" t="s">
        <v>205</v>
      </c>
      <c r="C19" s="51"/>
      <c r="D19" s="51"/>
      <c r="E19" s="51" t="s">
        <v>203</v>
      </c>
      <c r="F19" s="52" t="s">
        <v>204</v>
      </c>
      <c r="G19" s="53">
        <v>5</v>
      </c>
      <c r="H19" s="46">
        <v>100</v>
      </c>
      <c r="I19" s="229">
        <v>1333877.2</v>
      </c>
      <c r="J19" s="249">
        <f>I19*G19</f>
        <v>6669386</v>
      </c>
      <c r="M19" s="237"/>
    </row>
    <row r="20" spans="1:13" s="45" customFormat="1" ht="11.25" customHeight="1">
      <c r="A20" s="46"/>
      <c r="B20" s="47"/>
      <c r="C20" s="47"/>
      <c r="D20" s="51"/>
      <c r="E20" s="48"/>
      <c r="F20" s="48"/>
      <c r="G20" s="49"/>
      <c r="H20" s="46"/>
      <c r="I20" s="50"/>
      <c r="J20" s="58"/>
      <c r="M20" s="238"/>
    </row>
    <row r="21" spans="1:13" s="45" customFormat="1" ht="11.25" customHeight="1">
      <c r="A21" s="46"/>
      <c r="B21" s="47"/>
      <c r="C21" s="47"/>
      <c r="D21" s="51"/>
      <c r="E21" s="48"/>
      <c r="F21" s="48"/>
      <c r="G21" s="49"/>
      <c r="H21" s="46"/>
      <c r="I21" s="50"/>
      <c r="J21" s="58"/>
      <c r="M21" s="237"/>
    </row>
    <row r="22" spans="1:13" s="45" customFormat="1" ht="11.25" customHeight="1">
      <c r="A22" s="46"/>
      <c r="B22" s="47"/>
      <c r="C22" s="47"/>
      <c r="D22" s="51"/>
      <c r="E22" s="56"/>
      <c r="F22" s="56"/>
      <c r="G22" s="57"/>
      <c r="H22" s="46"/>
      <c r="I22" s="47"/>
      <c r="J22" s="58"/>
      <c r="M22" s="235"/>
    </row>
    <row r="23" spans="1:13" s="45" customFormat="1" ht="11.25">
      <c r="A23" s="60"/>
      <c r="B23" s="57"/>
      <c r="C23" s="57"/>
      <c r="D23" s="59"/>
      <c r="E23" s="57"/>
      <c r="F23" s="57"/>
      <c r="G23" s="57"/>
      <c r="H23" s="60"/>
      <c r="I23" s="50" t="s">
        <v>113</v>
      </c>
      <c r="J23" s="251">
        <f>SUM(J18:J22)</f>
        <v>20965722</v>
      </c>
    </row>
    <row r="24" spans="1:13">
      <c r="B24" s="61"/>
      <c r="C24" s="61"/>
      <c r="D24" s="61"/>
      <c r="E24" s="61"/>
      <c r="F24" s="61"/>
      <c r="G24" s="61"/>
      <c r="H24" s="61"/>
    </row>
    <row r="25" spans="1:13">
      <c r="I25" s="62" t="s">
        <v>27</v>
      </c>
      <c r="J25" s="230"/>
    </row>
    <row r="30" spans="1:13">
      <c r="J30" s="110"/>
    </row>
    <row r="31" spans="1:13">
      <c r="J31" s="110"/>
    </row>
  </sheetData>
  <mergeCells count="271">
    <mergeCell ref="IU12:IV12"/>
    <mergeCell ref="IM12:IN12"/>
    <mergeCell ref="IO12:IP12"/>
    <mergeCell ref="IQ12:IR12"/>
    <mergeCell ref="IS12:IT12"/>
    <mergeCell ref="IE12:IF12"/>
    <mergeCell ref="IG12:IH12"/>
    <mergeCell ref="II12:IJ12"/>
    <mergeCell ref="IK12:IL12"/>
    <mergeCell ref="HW12:HX12"/>
    <mergeCell ref="HY12:HZ12"/>
    <mergeCell ref="IA12:IB12"/>
    <mergeCell ref="IC12:ID12"/>
    <mergeCell ref="HO12:HP12"/>
    <mergeCell ref="HQ12:HR12"/>
    <mergeCell ref="HS12:HT12"/>
    <mergeCell ref="HU12:HV12"/>
    <mergeCell ref="HG12:HH12"/>
    <mergeCell ref="HI12:HJ12"/>
    <mergeCell ref="HK12:HL12"/>
    <mergeCell ref="HM12:HN12"/>
    <mergeCell ref="GY12:GZ12"/>
    <mergeCell ref="HA12:HB12"/>
    <mergeCell ref="HC12:HD12"/>
    <mergeCell ref="HE12:HF12"/>
    <mergeCell ref="GQ12:GR12"/>
    <mergeCell ref="GS12:GT12"/>
    <mergeCell ref="GU12:GV12"/>
    <mergeCell ref="GW12:GX12"/>
    <mergeCell ref="GI12:GJ12"/>
    <mergeCell ref="GK12:GL12"/>
    <mergeCell ref="GM12:GN12"/>
    <mergeCell ref="GO12:GP12"/>
    <mergeCell ref="GA12:GB12"/>
    <mergeCell ref="GC12:GD12"/>
    <mergeCell ref="GE12:GF12"/>
    <mergeCell ref="GG12:GH12"/>
    <mergeCell ref="FS12:FT12"/>
    <mergeCell ref="FU12:FV12"/>
    <mergeCell ref="FW12:FX12"/>
    <mergeCell ref="FY12:FZ12"/>
    <mergeCell ref="FK12:FL12"/>
    <mergeCell ref="FM12:FN12"/>
    <mergeCell ref="FO12:FP12"/>
    <mergeCell ref="FQ12:FR12"/>
    <mergeCell ref="FC12:FD12"/>
    <mergeCell ref="FE12:FF12"/>
    <mergeCell ref="FG12:FH12"/>
    <mergeCell ref="FI12:FJ12"/>
    <mergeCell ref="EU12:EV12"/>
    <mergeCell ref="EW12:EX12"/>
    <mergeCell ref="EY12:EZ12"/>
    <mergeCell ref="FA12:FB12"/>
    <mergeCell ref="EM12:EN12"/>
    <mergeCell ref="EO12:EP12"/>
    <mergeCell ref="EQ12:ER12"/>
    <mergeCell ref="ES12:ET12"/>
    <mergeCell ref="EE12:EF12"/>
    <mergeCell ref="EG12:EH12"/>
    <mergeCell ref="EI12:EJ12"/>
    <mergeCell ref="EK12:EL12"/>
    <mergeCell ref="DW12:DX12"/>
    <mergeCell ref="DY12:DZ12"/>
    <mergeCell ref="EA12:EB12"/>
    <mergeCell ref="EC12:ED12"/>
    <mergeCell ref="DO12:DP12"/>
    <mergeCell ref="DQ12:DR12"/>
    <mergeCell ref="DS12:DT12"/>
    <mergeCell ref="DU12:DV12"/>
    <mergeCell ref="DG12:DH12"/>
    <mergeCell ref="DI12:DJ12"/>
    <mergeCell ref="DK12:DL12"/>
    <mergeCell ref="DM12:DN12"/>
    <mergeCell ref="CY12:CZ12"/>
    <mergeCell ref="DA12:DB12"/>
    <mergeCell ref="DC12:DD12"/>
    <mergeCell ref="DE12:DF12"/>
    <mergeCell ref="CQ12:CR12"/>
    <mergeCell ref="CS12:CT12"/>
    <mergeCell ref="CU12:CV12"/>
    <mergeCell ref="CW12:CX12"/>
    <mergeCell ref="CI12:CJ12"/>
    <mergeCell ref="CK12:CL12"/>
    <mergeCell ref="CM12:CN12"/>
    <mergeCell ref="CO12:CP12"/>
    <mergeCell ref="CA12:CB12"/>
    <mergeCell ref="CC12:CD12"/>
    <mergeCell ref="CE12:CF12"/>
    <mergeCell ref="CG12:CH12"/>
    <mergeCell ref="BS12:BT12"/>
    <mergeCell ref="BU12:BV12"/>
    <mergeCell ref="BW12:BX12"/>
    <mergeCell ref="BY12:BZ12"/>
    <mergeCell ref="BK12:BL12"/>
    <mergeCell ref="BM12:BN12"/>
    <mergeCell ref="BO12:BP12"/>
    <mergeCell ref="BQ12:BR12"/>
    <mergeCell ref="BC12:BD12"/>
    <mergeCell ref="BE12:BF12"/>
    <mergeCell ref="BG12:BH12"/>
    <mergeCell ref="BI12:BJ12"/>
    <mergeCell ref="AU12:AV12"/>
    <mergeCell ref="AW12:AX12"/>
    <mergeCell ref="AY12:AZ12"/>
    <mergeCell ref="BA12:BB12"/>
    <mergeCell ref="AM12:AN12"/>
    <mergeCell ref="AO12:AP12"/>
    <mergeCell ref="AQ12:AR12"/>
    <mergeCell ref="AS12:AT12"/>
    <mergeCell ref="AE12:AF12"/>
    <mergeCell ref="AG12:AH12"/>
    <mergeCell ref="AI12:AJ12"/>
    <mergeCell ref="AK12:AL12"/>
    <mergeCell ref="W12:X12"/>
    <mergeCell ref="Y12:Z12"/>
    <mergeCell ref="AA12:AB12"/>
    <mergeCell ref="AC12:AD12"/>
    <mergeCell ref="O12:P12"/>
    <mergeCell ref="Q12:R12"/>
    <mergeCell ref="S12:T12"/>
    <mergeCell ref="U12:V12"/>
    <mergeCell ref="IQ11:IR11"/>
    <mergeCell ref="IS11:IT11"/>
    <mergeCell ref="IU11:IV11"/>
    <mergeCell ref="A12:B12"/>
    <mergeCell ref="C12:D12"/>
    <mergeCell ref="E12:F12"/>
    <mergeCell ref="G12:H12"/>
    <mergeCell ref="I12:J12"/>
    <mergeCell ref="K12:L12"/>
    <mergeCell ref="M12:N12"/>
    <mergeCell ref="II11:IJ11"/>
    <mergeCell ref="IK11:IL11"/>
    <mergeCell ref="IM11:IN11"/>
    <mergeCell ref="IO11:IP11"/>
    <mergeCell ref="IA11:IB11"/>
    <mergeCell ref="IC11:ID11"/>
    <mergeCell ref="IE11:IF11"/>
    <mergeCell ref="IG11:IH11"/>
    <mergeCell ref="HS11:HT11"/>
    <mergeCell ref="HU11:HV11"/>
    <mergeCell ref="HW11:HX11"/>
    <mergeCell ref="HY11:HZ11"/>
    <mergeCell ref="HK11:HL11"/>
    <mergeCell ref="HM11:HN11"/>
    <mergeCell ref="HO11:HP11"/>
    <mergeCell ref="HQ11:HR11"/>
    <mergeCell ref="HC11:HD11"/>
    <mergeCell ref="HE11:HF11"/>
    <mergeCell ref="HG11:HH11"/>
    <mergeCell ref="HI11:HJ11"/>
    <mergeCell ref="GU11:GV11"/>
    <mergeCell ref="GW11:GX11"/>
    <mergeCell ref="GY11:GZ11"/>
    <mergeCell ref="HA11:HB11"/>
    <mergeCell ref="GM11:GN11"/>
    <mergeCell ref="GO11:GP11"/>
    <mergeCell ref="GQ11:GR11"/>
    <mergeCell ref="GS11:GT11"/>
    <mergeCell ref="GE11:GF11"/>
    <mergeCell ref="GG11:GH11"/>
    <mergeCell ref="GI11:GJ11"/>
    <mergeCell ref="GK11:GL11"/>
    <mergeCell ref="FW11:FX11"/>
    <mergeCell ref="FY11:FZ11"/>
    <mergeCell ref="GA11:GB11"/>
    <mergeCell ref="GC11:GD11"/>
    <mergeCell ref="FO11:FP11"/>
    <mergeCell ref="FQ11:FR11"/>
    <mergeCell ref="FS11:FT11"/>
    <mergeCell ref="FU11:FV11"/>
    <mergeCell ref="FG11:FH11"/>
    <mergeCell ref="FI11:FJ11"/>
    <mergeCell ref="FK11:FL11"/>
    <mergeCell ref="FM11:FN11"/>
    <mergeCell ref="EY11:EZ11"/>
    <mergeCell ref="FA11:FB11"/>
    <mergeCell ref="FC11:FD11"/>
    <mergeCell ref="FE11:FF11"/>
    <mergeCell ref="EQ11:ER11"/>
    <mergeCell ref="ES11:ET11"/>
    <mergeCell ref="EU11:EV11"/>
    <mergeCell ref="EW11:EX11"/>
    <mergeCell ref="EI11:EJ11"/>
    <mergeCell ref="EK11:EL11"/>
    <mergeCell ref="EM11:EN11"/>
    <mergeCell ref="EO11:EP11"/>
    <mergeCell ref="EA11:EB11"/>
    <mergeCell ref="EC11:ED11"/>
    <mergeCell ref="EE11:EF11"/>
    <mergeCell ref="EG11:EH11"/>
    <mergeCell ref="DS11:DT11"/>
    <mergeCell ref="DU11:DV11"/>
    <mergeCell ref="DW11:DX11"/>
    <mergeCell ref="DY11:DZ11"/>
    <mergeCell ref="DK11:DL11"/>
    <mergeCell ref="DM11:DN11"/>
    <mergeCell ref="DO11:DP11"/>
    <mergeCell ref="DQ11:DR11"/>
    <mergeCell ref="DC11:DD11"/>
    <mergeCell ref="DE11:DF11"/>
    <mergeCell ref="DG11:DH11"/>
    <mergeCell ref="DI11:DJ11"/>
    <mergeCell ref="CU11:CV11"/>
    <mergeCell ref="CW11:CX11"/>
    <mergeCell ref="CY11:CZ11"/>
    <mergeCell ref="DA11:DB11"/>
    <mergeCell ref="CM11:CN11"/>
    <mergeCell ref="CO11:CP11"/>
    <mergeCell ref="CQ11:CR11"/>
    <mergeCell ref="CS11:CT11"/>
    <mergeCell ref="CE11:CF11"/>
    <mergeCell ref="CG11:CH11"/>
    <mergeCell ref="CI11:CJ11"/>
    <mergeCell ref="CK11:CL11"/>
    <mergeCell ref="BW11:BX11"/>
    <mergeCell ref="BY11:BZ11"/>
    <mergeCell ref="CA11:CB11"/>
    <mergeCell ref="CC11:CD11"/>
    <mergeCell ref="BO11:BP11"/>
    <mergeCell ref="BQ11:BR11"/>
    <mergeCell ref="BS11:BT11"/>
    <mergeCell ref="BU11:BV11"/>
    <mergeCell ref="BG11:BH11"/>
    <mergeCell ref="BI11:BJ11"/>
    <mergeCell ref="BK11:BL11"/>
    <mergeCell ref="BM11:BN11"/>
    <mergeCell ref="AY11:AZ11"/>
    <mergeCell ref="BA11:BB11"/>
    <mergeCell ref="BC11:BD11"/>
    <mergeCell ref="BE11:BF11"/>
    <mergeCell ref="AQ11:AR11"/>
    <mergeCell ref="AS11:AT11"/>
    <mergeCell ref="AU11:AV11"/>
    <mergeCell ref="AW11:AX11"/>
    <mergeCell ref="AI11:AJ11"/>
    <mergeCell ref="AK11:AL11"/>
    <mergeCell ref="AM11:AN11"/>
    <mergeCell ref="AO11:AP11"/>
    <mergeCell ref="AA11:AB11"/>
    <mergeCell ref="AC11:AD11"/>
    <mergeCell ref="AE11:AF11"/>
    <mergeCell ref="AG11:AH11"/>
    <mergeCell ref="S11:T11"/>
    <mergeCell ref="U11:V11"/>
    <mergeCell ref="W11:X11"/>
    <mergeCell ref="Y11:Z11"/>
    <mergeCell ref="K11:L11"/>
    <mergeCell ref="M11:N11"/>
    <mergeCell ref="O11:P11"/>
    <mergeCell ref="Q11:R11"/>
    <mergeCell ref="A17:D17"/>
    <mergeCell ref="A13:A14"/>
    <mergeCell ref="B13:B14"/>
    <mergeCell ref="C13:C14"/>
    <mergeCell ref="D13:D14"/>
    <mergeCell ref="I13:I14"/>
    <mergeCell ref="A15:J15"/>
    <mergeCell ref="J13:J14"/>
    <mergeCell ref="E13:H13"/>
    <mergeCell ref="A11:B11"/>
    <mergeCell ref="C11:D11"/>
    <mergeCell ref="E11:F11"/>
    <mergeCell ref="G11:H11"/>
    <mergeCell ref="I11:J11"/>
    <mergeCell ref="A1:B6"/>
    <mergeCell ref="C1:H4"/>
    <mergeCell ref="C5:E5"/>
    <mergeCell ref="F5:H5"/>
    <mergeCell ref="C6:E6"/>
    <mergeCell ref="F6:H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6"/>
  <sheetViews>
    <sheetView showGridLines="0" workbookViewId="0">
      <selection activeCell="G36" sqref="G36"/>
    </sheetView>
  </sheetViews>
  <sheetFormatPr baseColWidth="10" defaultRowHeight="12.75"/>
  <cols>
    <col min="1" max="1" width="4.42578125" style="130" customWidth="1"/>
    <col min="2" max="2" width="22.42578125" style="6" customWidth="1"/>
    <col min="3" max="3" width="22.5703125" style="6" hidden="1" customWidth="1"/>
    <col min="4" max="4" width="10.5703125" style="6" hidden="1" customWidth="1"/>
    <col min="5" max="6" width="12.7109375" style="6" hidden="1" customWidth="1"/>
    <col min="7" max="7" width="20.7109375" style="6" customWidth="1"/>
    <col min="8" max="8" width="31.7109375" style="6" customWidth="1"/>
    <col min="9" max="9" width="16" style="6" customWidth="1"/>
    <col min="10" max="16384" width="11.42578125" style="6"/>
  </cols>
  <sheetData>
    <row r="1" spans="1:11">
      <c r="A1" s="257"/>
      <c r="B1" s="258"/>
      <c r="C1" s="263" t="s">
        <v>179</v>
      </c>
      <c r="D1" s="264"/>
      <c r="E1" s="264"/>
      <c r="F1" s="264"/>
      <c r="G1" s="264"/>
      <c r="H1" s="265"/>
      <c r="I1" s="168"/>
    </row>
    <row r="2" spans="1:11">
      <c r="A2" s="259"/>
      <c r="B2" s="260"/>
      <c r="C2" s="266"/>
      <c r="D2" s="267"/>
      <c r="E2" s="267"/>
      <c r="F2" s="267"/>
      <c r="G2" s="267"/>
      <c r="H2" s="268"/>
      <c r="I2" s="168"/>
    </row>
    <row r="3" spans="1:11">
      <c r="A3" s="259"/>
      <c r="B3" s="260"/>
      <c r="C3" s="266"/>
      <c r="D3" s="267"/>
      <c r="E3" s="267"/>
      <c r="F3" s="267"/>
      <c r="G3" s="267"/>
      <c r="H3" s="268"/>
      <c r="I3" s="169" t="s">
        <v>180</v>
      </c>
    </row>
    <row r="4" spans="1:11">
      <c r="A4" s="259"/>
      <c r="B4" s="260"/>
      <c r="C4" s="269"/>
      <c r="D4" s="270"/>
      <c r="E4" s="270"/>
      <c r="F4" s="270"/>
      <c r="G4" s="270"/>
      <c r="H4" s="271"/>
      <c r="I4" s="168" t="s">
        <v>186</v>
      </c>
    </row>
    <row r="5" spans="1:11" ht="13.5">
      <c r="A5" s="259"/>
      <c r="B5" s="260"/>
      <c r="C5" s="272" t="s">
        <v>182</v>
      </c>
      <c r="D5" s="273"/>
      <c r="E5" s="274"/>
      <c r="F5" s="272" t="s">
        <v>183</v>
      </c>
      <c r="G5" s="273"/>
      <c r="H5" s="273"/>
      <c r="I5" s="169"/>
    </row>
    <row r="6" spans="1:11" s="25" customFormat="1" ht="18">
      <c r="A6" s="261"/>
      <c r="B6" s="262"/>
      <c r="C6" s="272">
        <v>0</v>
      </c>
      <c r="D6" s="273"/>
      <c r="E6" s="274"/>
      <c r="F6" s="272" t="s">
        <v>184</v>
      </c>
      <c r="G6" s="273"/>
      <c r="H6" s="273"/>
      <c r="I6" s="168"/>
      <c r="J6" s="24"/>
    </row>
    <row r="7" spans="1:11" ht="16.5" customHeight="1">
      <c r="A7" s="7"/>
      <c r="B7" s="7"/>
      <c r="C7" s="7"/>
      <c r="D7" s="7"/>
      <c r="E7" s="7"/>
      <c r="F7" s="7"/>
      <c r="G7" s="7"/>
      <c r="H7" s="7"/>
      <c r="I7" s="7"/>
      <c r="J7" s="10"/>
    </row>
    <row r="8" spans="1:11" s="15" customFormat="1" ht="14.25">
      <c r="A8" s="14" t="s">
        <v>7</v>
      </c>
      <c r="B8" s="14"/>
      <c r="C8" s="301" t="s">
        <v>185</v>
      </c>
      <c r="D8" s="301"/>
      <c r="E8" s="301"/>
      <c r="F8" s="301"/>
      <c r="G8" s="301"/>
      <c r="H8" s="301"/>
      <c r="I8" s="301"/>
      <c r="J8" s="16"/>
    </row>
    <row r="9" spans="1:11" s="15" customFormat="1" ht="15" customHeight="1">
      <c r="A9" s="128"/>
      <c r="B9" s="14"/>
      <c r="C9" s="20"/>
      <c r="D9" s="20"/>
      <c r="E9" s="20"/>
      <c r="F9" s="20"/>
      <c r="G9" s="20"/>
      <c r="H9" s="26"/>
      <c r="I9" s="26"/>
      <c r="J9" s="16"/>
    </row>
    <row r="10" spans="1:11" s="15" customFormat="1" ht="14.25">
      <c r="A10" s="300" t="s">
        <v>8</v>
      </c>
      <c r="B10" s="300"/>
      <c r="C10" s="31">
        <f>+'POA-01'!C8</f>
        <v>329929867</v>
      </c>
      <c r="D10" s="20"/>
      <c r="E10" s="20"/>
      <c r="F10" s="20"/>
      <c r="G10" s="171">
        <f>+'POA-01'!C8</f>
        <v>329929867</v>
      </c>
      <c r="H10" s="26" t="str">
        <f>'POA-01'!I7</f>
        <v>CODIGO</v>
      </c>
      <c r="I10" s="30" t="str">
        <f>'POA-01'!J7</f>
        <v>113-900-1</v>
      </c>
      <c r="J10" s="16"/>
    </row>
    <row r="11" spans="1:11" s="15" customFormat="1" ht="14.25">
      <c r="A11" s="280" t="s">
        <v>188</v>
      </c>
      <c r="B11" s="280"/>
    </row>
    <row r="12" spans="1:11" s="17" customFormat="1" ht="13.5" thickBot="1">
      <c r="A12" s="280" t="s">
        <v>189</v>
      </c>
      <c r="B12" s="280"/>
      <c r="G12" s="180">
        <f>+'POA-01'!C10</f>
        <v>329929867</v>
      </c>
      <c r="I12" s="18" t="s">
        <v>29</v>
      </c>
    </row>
    <row r="13" spans="1:11" s="19" customFormat="1" ht="14.25" customHeight="1">
      <c r="A13" s="310" t="s">
        <v>44</v>
      </c>
      <c r="B13" s="304" t="s">
        <v>24</v>
      </c>
      <c r="C13" s="304" t="s">
        <v>25</v>
      </c>
      <c r="D13" s="307" t="s">
        <v>26</v>
      </c>
      <c r="E13" s="312" t="s">
        <v>22</v>
      </c>
      <c r="F13" s="312"/>
      <c r="G13" s="304" t="s">
        <v>23</v>
      </c>
      <c r="H13" s="304"/>
      <c r="I13" s="305" t="s">
        <v>33</v>
      </c>
    </row>
    <row r="14" spans="1:11" s="19" customFormat="1" ht="12" thickBot="1">
      <c r="A14" s="311"/>
      <c r="B14" s="309"/>
      <c r="C14" s="309"/>
      <c r="D14" s="308"/>
      <c r="E14" s="84" t="s">
        <v>15</v>
      </c>
      <c r="F14" s="84" t="s">
        <v>27</v>
      </c>
      <c r="G14" s="84" t="s">
        <v>28</v>
      </c>
      <c r="H14" s="84" t="s">
        <v>27</v>
      </c>
      <c r="I14" s="306"/>
      <c r="J14" s="142"/>
    </row>
    <row r="15" spans="1:11" s="13" customFormat="1" ht="12">
      <c r="A15" s="129"/>
      <c r="B15" s="115"/>
      <c r="C15" s="129"/>
      <c r="D15" s="129"/>
      <c r="E15" s="129"/>
      <c r="F15" s="129"/>
      <c r="G15" s="131"/>
      <c r="H15" s="131"/>
      <c r="I15" s="129"/>
      <c r="J15" s="141"/>
      <c r="K15" s="68"/>
    </row>
    <row r="16" spans="1:11" s="13" customFormat="1" ht="12">
      <c r="A16" s="129"/>
      <c r="B16" s="115"/>
      <c r="C16" s="129"/>
      <c r="D16" s="129"/>
      <c r="E16" s="129"/>
      <c r="F16" s="129"/>
      <c r="G16" s="131"/>
      <c r="H16" s="131"/>
      <c r="I16" s="129"/>
      <c r="J16" s="141"/>
      <c r="K16" s="68"/>
    </row>
    <row r="17" spans="1:11" s="13" customFormat="1" ht="12">
      <c r="A17" s="129"/>
      <c r="B17" s="115"/>
      <c r="C17" s="129"/>
      <c r="D17" s="129"/>
      <c r="E17" s="129"/>
      <c r="F17" s="129"/>
      <c r="G17" s="131"/>
      <c r="H17" s="131"/>
      <c r="I17" s="129"/>
      <c r="J17" s="141"/>
      <c r="K17" s="68"/>
    </row>
    <row r="18" spans="1:11" s="13" customFormat="1" ht="12">
      <c r="A18" s="129"/>
      <c r="B18" s="115"/>
      <c r="C18" s="129"/>
      <c r="D18" s="129"/>
      <c r="E18" s="129"/>
      <c r="F18" s="129"/>
      <c r="G18" s="131"/>
      <c r="H18" s="131"/>
      <c r="I18" s="129"/>
      <c r="J18" s="141"/>
      <c r="K18" s="68"/>
    </row>
    <row r="19" spans="1:11" s="13" customFormat="1" ht="12">
      <c r="A19" s="129"/>
      <c r="B19" s="115"/>
      <c r="C19" s="129"/>
      <c r="D19" s="129"/>
      <c r="E19" s="129"/>
      <c r="F19" s="129"/>
      <c r="G19" s="131"/>
      <c r="H19" s="131"/>
      <c r="I19" s="129"/>
      <c r="J19" s="141"/>
      <c r="K19" s="68"/>
    </row>
    <row r="20" spans="1:11" s="13" customFormat="1" ht="12">
      <c r="A20" s="129"/>
      <c r="B20" s="115"/>
      <c r="C20" s="129"/>
      <c r="D20" s="129"/>
      <c r="E20" s="129"/>
      <c r="F20" s="129"/>
      <c r="G20" s="131"/>
      <c r="H20" s="131"/>
      <c r="I20" s="129"/>
      <c r="J20" s="141"/>
      <c r="K20" s="68"/>
    </row>
    <row r="21" spans="1:11" s="13" customFormat="1" ht="12">
      <c r="A21" s="129"/>
      <c r="B21" s="115"/>
      <c r="C21" s="129"/>
      <c r="D21" s="129"/>
      <c r="E21" s="129"/>
      <c r="F21" s="129"/>
      <c r="G21" s="131"/>
      <c r="H21" s="131"/>
      <c r="I21" s="129"/>
      <c r="J21" s="141"/>
      <c r="K21" s="68"/>
    </row>
    <row r="22" spans="1:11" s="13" customFormat="1" ht="12">
      <c r="A22" s="129"/>
      <c r="B22" s="115"/>
      <c r="C22" s="129"/>
      <c r="D22" s="129"/>
      <c r="E22" s="129"/>
      <c r="F22" s="129"/>
      <c r="G22" s="131"/>
      <c r="H22" s="131"/>
      <c r="I22" s="129"/>
      <c r="J22" s="141"/>
      <c r="K22" s="68"/>
    </row>
    <row r="23" spans="1:11">
      <c r="A23" s="129"/>
      <c r="B23" s="115"/>
      <c r="C23" s="129"/>
      <c r="D23" s="129"/>
      <c r="E23" s="129"/>
      <c r="F23" s="129"/>
      <c r="G23" s="131"/>
      <c r="H23" s="131"/>
      <c r="I23" s="129"/>
      <c r="J23" s="141"/>
      <c r="K23" s="68"/>
    </row>
    <row r="24" spans="1:11">
      <c r="A24" s="129"/>
      <c r="B24" s="115"/>
      <c r="C24" s="113"/>
      <c r="D24" s="129"/>
      <c r="E24" s="129"/>
      <c r="F24" s="129"/>
      <c r="G24" s="131"/>
      <c r="H24" s="131"/>
      <c r="I24" s="129"/>
      <c r="J24" s="141"/>
      <c r="K24" s="68"/>
    </row>
    <row r="25" spans="1:11">
      <c r="A25" s="129"/>
      <c r="B25" s="115"/>
      <c r="C25" s="129"/>
      <c r="D25" s="129"/>
      <c r="E25" s="115"/>
      <c r="F25" s="129"/>
      <c r="G25" s="131"/>
      <c r="H25" s="131"/>
      <c r="I25" s="129"/>
      <c r="J25" s="141"/>
      <c r="K25" s="68"/>
    </row>
    <row r="26" spans="1:11">
      <c r="A26" s="302" t="s">
        <v>17</v>
      </c>
      <c r="B26" s="303"/>
      <c r="C26" s="12"/>
      <c r="D26" s="8"/>
      <c r="E26" s="65"/>
      <c r="F26" s="129"/>
      <c r="G26" s="65"/>
      <c r="H26" s="65">
        <f>SUM(H15:H25)</f>
        <v>0</v>
      </c>
      <c r="I26" s="65"/>
      <c r="J26" s="141"/>
    </row>
  </sheetData>
  <mergeCells count="18">
    <mergeCell ref="A26:B26"/>
    <mergeCell ref="G13:H13"/>
    <mergeCell ref="I13:I14"/>
    <mergeCell ref="D13:D14"/>
    <mergeCell ref="B13:B14"/>
    <mergeCell ref="A13:A14"/>
    <mergeCell ref="C13:C14"/>
    <mergeCell ref="E13:F13"/>
    <mergeCell ref="A11:B11"/>
    <mergeCell ref="A12:B12"/>
    <mergeCell ref="A1:B6"/>
    <mergeCell ref="C1:H4"/>
    <mergeCell ref="C5:E5"/>
    <mergeCell ref="F5:H5"/>
    <mergeCell ref="C6:E6"/>
    <mergeCell ref="F6:H6"/>
    <mergeCell ref="A10:B10"/>
    <mergeCell ref="C8:I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1"/>
  <sheetViews>
    <sheetView showGridLines="0" workbookViewId="0">
      <selection activeCell="C12" sqref="C12"/>
    </sheetView>
  </sheetViews>
  <sheetFormatPr baseColWidth="10" defaultRowHeight="12.75"/>
  <cols>
    <col min="1" max="1" width="5.140625" style="6" customWidth="1"/>
    <col min="2" max="2" width="22.5703125" style="6" customWidth="1"/>
    <col min="3" max="3" width="20.140625" style="6" customWidth="1"/>
    <col min="4" max="5" width="9.85546875" style="6" customWidth="1"/>
    <col min="6" max="6" width="11.42578125" style="6"/>
    <col min="7" max="7" width="14.5703125" style="6" customWidth="1"/>
    <col min="8" max="8" width="15.7109375" style="6" customWidth="1"/>
    <col min="9" max="9" width="13.5703125" style="6" customWidth="1"/>
    <col min="10" max="16384" width="11.42578125" style="6"/>
  </cols>
  <sheetData>
    <row r="1" spans="1:10">
      <c r="A1" s="257"/>
      <c r="B1" s="258"/>
      <c r="C1" s="263" t="s">
        <v>179</v>
      </c>
      <c r="D1" s="264"/>
      <c r="E1" s="264"/>
      <c r="F1" s="264"/>
      <c r="G1" s="264"/>
      <c r="H1" s="265"/>
      <c r="I1" s="168"/>
    </row>
    <row r="2" spans="1:10">
      <c r="A2" s="259"/>
      <c r="B2" s="260"/>
      <c r="C2" s="266"/>
      <c r="D2" s="267"/>
      <c r="E2" s="267"/>
      <c r="F2" s="267"/>
      <c r="G2" s="267"/>
      <c r="H2" s="268"/>
      <c r="I2" s="168"/>
    </row>
    <row r="3" spans="1:10">
      <c r="A3" s="259"/>
      <c r="B3" s="260"/>
      <c r="C3" s="266"/>
      <c r="D3" s="267"/>
      <c r="E3" s="267"/>
      <c r="F3" s="267"/>
      <c r="G3" s="267"/>
      <c r="H3" s="268"/>
      <c r="I3" s="169" t="s">
        <v>180</v>
      </c>
    </row>
    <row r="4" spans="1:10">
      <c r="A4" s="259"/>
      <c r="B4" s="260"/>
      <c r="C4" s="269"/>
      <c r="D4" s="270"/>
      <c r="E4" s="270"/>
      <c r="F4" s="270"/>
      <c r="G4" s="270"/>
      <c r="H4" s="271"/>
      <c r="I4" s="168" t="s">
        <v>186</v>
      </c>
    </row>
    <row r="5" spans="1:10" s="25" customFormat="1" ht="18">
      <c r="A5" s="259"/>
      <c r="B5" s="260"/>
      <c r="C5" s="272" t="s">
        <v>182</v>
      </c>
      <c r="D5" s="273"/>
      <c r="E5" s="274"/>
      <c r="F5" s="272" t="s">
        <v>183</v>
      </c>
      <c r="G5" s="273"/>
      <c r="H5" s="273"/>
      <c r="I5" s="169"/>
      <c r="J5" s="24"/>
    </row>
    <row r="6" spans="1:10" ht="18" customHeight="1">
      <c r="A6" s="261"/>
      <c r="B6" s="262"/>
      <c r="C6" s="272">
        <v>0</v>
      </c>
      <c r="D6" s="273"/>
      <c r="E6" s="274"/>
      <c r="F6" s="272" t="s">
        <v>184</v>
      </c>
      <c r="G6" s="273"/>
      <c r="H6" s="273"/>
      <c r="I6" s="168"/>
      <c r="J6" s="10"/>
    </row>
    <row r="7" spans="1:10" s="15" customFormat="1" ht="15.75" customHeight="1">
      <c r="A7" s="14" t="s">
        <v>7</v>
      </c>
      <c r="B7" s="14"/>
      <c r="C7" s="28" t="s">
        <v>164</v>
      </c>
      <c r="D7" s="29"/>
      <c r="E7" s="29"/>
      <c r="F7" s="29"/>
      <c r="G7" s="26" t="str">
        <f>'POA-01'!I7</f>
        <v>CODIGO</v>
      </c>
      <c r="H7" s="27" t="str">
        <f>'POA-01'!J7</f>
        <v>113-900-1</v>
      </c>
      <c r="I7" s="20"/>
      <c r="J7" s="16"/>
    </row>
    <row r="8" spans="1:10" s="15" customFormat="1" ht="15" customHeight="1">
      <c r="A8" s="14"/>
      <c r="B8" s="14"/>
      <c r="C8" s="20"/>
      <c r="D8" s="20"/>
      <c r="E8" s="20"/>
      <c r="F8" s="20"/>
      <c r="G8" s="20"/>
      <c r="H8" s="20"/>
      <c r="I8" s="20"/>
      <c r="J8" s="16"/>
    </row>
    <row r="9" spans="1:10" s="15" customFormat="1" ht="14.25">
      <c r="A9" s="16" t="s">
        <v>8</v>
      </c>
      <c r="B9" s="16"/>
      <c r="C9" s="31">
        <f>+'POA-01'!C8</f>
        <v>329929867</v>
      </c>
      <c r="D9" s="20"/>
      <c r="E9" s="20"/>
      <c r="F9" s="20"/>
      <c r="G9" s="20"/>
      <c r="H9" s="20"/>
      <c r="I9" s="20"/>
      <c r="J9" s="16"/>
    </row>
    <row r="10" spans="1:10" s="13" customFormat="1" ht="13.5" customHeight="1">
      <c r="A10" s="280" t="s">
        <v>188</v>
      </c>
      <c r="B10" s="280"/>
    </row>
    <row r="11" spans="1:10" s="13" customFormat="1" ht="12.75" customHeight="1">
      <c r="A11" s="280" t="s">
        <v>189</v>
      </c>
      <c r="B11" s="280"/>
      <c r="C11" s="181">
        <f>+'POA-01'!C10</f>
        <v>329929867</v>
      </c>
    </row>
    <row r="12" spans="1:10" s="17" customFormat="1" ht="12" thickBot="1">
      <c r="A12" s="23" t="s">
        <v>31</v>
      </c>
      <c r="H12" s="18" t="s">
        <v>32</v>
      </c>
    </row>
    <row r="13" spans="1:10" s="19" customFormat="1" ht="23.25" thickBot="1">
      <c r="A13" s="85" t="s">
        <v>44</v>
      </c>
      <c r="B13" s="86" t="s">
        <v>30</v>
      </c>
      <c r="C13" s="86" t="s">
        <v>25</v>
      </c>
      <c r="D13" s="87" t="s">
        <v>26</v>
      </c>
      <c r="E13" s="87" t="s">
        <v>22</v>
      </c>
      <c r="F13" s="87" t="s">
        <v>36</v>
      </c>
      <c r="G13" s="87" t="s">
        <v>35</v>
      </c>
      <c r="H13" s="88" t="s">
        <v>34</v>
      </c>
    </row>
    <row r="14" spans="1:10" s="19" customFormat="1" ht="11.25">
      <c r="A14" s="116">
        <v>1</v>
      </c>
      <c r="B14" s="147"/>
      <c r="C14" s="148"/>
      <c r="D14" s="149"/>
      <c r="E14" s="114"/>
      <c r="F14" s="150"/>
      <c r="G14" s="150"/>
      <c r="H14" s="117"/>
    </row>
    <row r="15" spans="1:10" s="19" customFormat="1" ht="11.25">
      <c r="A15" s="119">
        <v>2</v>
      </c>
      <c r="B15" s="148"/>
      <c r="C15" s="148"/>
      <c r="D15" s="149"/>
      <c r="E15" s="114"/>
      <c r="F15" s="150"/>
      <c r="G15" s="150"/>
      <c r="H15" s="117"/>
    </row>
    <row r="16" spans="1:10" s="19" customFormat="1" ht="11.25">
      <c r="A16" s="116"/>
      <c r="B16" s="121"/>
      <c r="C16" s="116"/>
      <c r="D16" s="116"/>
      <c r="E16" s="120"/>
      <c r="F16" s="118"/>
      <c r="G16" s="118"/>
      <c r="H16" s="117"/>
    </row>
    <row r="17" spans="1:8" s="19" customFormat="1" ht="11.25">
      <c r="A17" s="119"/>
      <c r="B17" s="121"/>
      <c r="C17" s="116"/>
      <c r="D17" s="117"/>
      <c r="E17" s="120"/>
      <c r="F17" s="118"/>
      <c r="G17" s="118"/>
      <c r="H17" s="117"/>
    </row>
    <row r="18" spans="1:8" s="19" customFormat="1" ht="11.25">
      <c r="A18" s="116"/>
      <c r="B18" s="121"/>
      <c r="C18" s="116"/>
      <c r="D18" s="117"/>
      <c r="E18" s="120"/>
      <c r="F18" s="118"/>
      <c r="G18" s="118"/>
      <c r="H18" s="117"/>
    </row>
    <row r="19" spans="1:8" s="13" customFormat="1" ht="11.25">
      <c r="A19" s="119"/>
      <c r="B19" s="121"/>
      <c r="C19" s="116"/>
      <c r="D19" s="117"/>
      <c r="E19" s="120"/>
      <c r="F19" s="118"/>
      <c r="G19" s="118"/>
      <c r="H19" s="117"/>
    </row>
    <row r="20" spans="1:8" s="13" customFormat="1" ht="11.25">
      <c r="A20" s="119"/>
      <c r="B20" s="121"/>
      <c r="C20" s="116"/>
      <c r="D20" s="117"/>
      <c r="E20" s="120"/>
      <c r="F20" s="118"/>
      <c r="G20" s="118"/>
      <c r="H20" s="117"/>
    </row>
    <row r="21" spans="1:8" s="13" customFormat="1" ht="11.25">
      <c r="A21" s="119"/>
      <c r="B21" s="121"/>
      <c r="C21" s="116"/>
      <c r="D21" s="117"/>
      <c r="E21" s="120"/>
      <c r="F21" s="118"/>
      <c r="G21" s="118"/>
      <c r="H21" s="117"/>
    </row>
    <row r="22" spans="1:8" s="13" customFormat="1" ht="11.25">
      <c r="A22" s="119"/>
      <c r="B22" s="121"/>
      <c r="C22" s="116"/>
      <c r="D22" s="117"/>
      <c r="E22" s="120"/>
      <c r="F22" s="118"/>
      <c r="G22" s="118"/>
      <c r="H22" s="117"/>
    </row>
    <row r="23" spans="1:8" s="13" customFormat="1" ht="11.25">
      <c r="A23" s="119"/>
      <c r="B23" s="121"/>
      <c r="C23" s="116"/>
      <c r="D23" s="117"/>
      <c r="E23" s="120"/>
      <c r="F23" s="118"/>
      <c r="G23" s="118"/>
      <c r="H23" s="117"/>
    </row>
    <row r="24" spans="1:8" s="13" customFormat="1" ht="11.25">
      <c r="A24" s="119"/>
      <c r="B24" s="121"/>
      <c r="C24" s="116"/>
      <c r="D24" s="117"/>
      <c r="E24" s="120"/>
      <c r="F24" s="118"/>
      <c r="G24" s="118"/>
      <c r="H24" s="117"/>
    </row>
    <row r="25" spans="1:8" s="13" customFormat="1" ht="11.25">
      <c r="A25" s="9"/>
      <c r="B25" s="66"/>
      <c r="C25" s="97"/>
      <c r="D25" s="64"/>
      <c r="E25" s="64"/>
      <c r="F25" s="64"/>
      <c r="G25" s="64"/>
      <c r="H25" s="64"/>
    </row>
    <row r="26" spans="1:8" s="13" customFormat="1" ht="11.25">
      <c r="A26" s="11"/>
      <c r="B26" s="11"/>
      <c r="C26" s="11"/>
      <c r="D26" s="74"/>
      <c r="E26" s="74"/>
      <c r="F26" s="65" t="s">
        <v>27</v>
      </c>
      <c r="G26" s="65">
        <f>SUM(G14:G25)</f>
        <v>0</v>
      </c>
      <c r="H26" s="65"/>
    </row>
    <row r="27" spans="1:8" s="13" customFormat="1" ht="11.25">
      <c r="D27" s="68"/>
      <c r="E27" s="68"/>
      <c r="F27" s="68"/>
      <c r="G27" s="68"/>
      <c r="H27" s="68"/>
    </row>
    <row r="28" spans="1:8" s="13" customFormat="1" ht="11.25"/>
    <row r="29" spans="1:8" s="13" customFormat="1" ht="11.25"/>
    <row r="30" spans="1:8" s="13" customFormat="1" ht="11.25"/>
    <row r="31" spans="1:8" s="13" customFormat="1" ht="11.25"/>
  </sheetData>
  <mergeCells count="8">
    <mergeCell ref="A11:B11"/>
    <mergeCell ref="A10:B10"/>
    <mergeCell ref="A1:B6"/>
    <mergeCell ref="C1:H4"/>
    <mergeCell ref="C5:E5"/>
    <mergeCell ref="F5:H5"/>
    <mergeCell ref="C6:E6"/>
    <mergeCell ref="F6:H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151"/>
  <sheetViews>
    <sheetView showGridLines="0" topLeftCell="A5" zoomScale="90" zoomScaleNormal="90" workbookViewId="0">
      <selection activeCell="C15" sqref="C15"/>
    </sheetView>
  </sheetViews>
  <sheetFormatPr baseColWidth="10" defaultRowHeight="12.75"/>
  <cols>
    <col min="1" max="1" width="5.5703125" style="6" customWidth="1"/>
    <col min="2" max="2" width="31.42578125" style="6" customWidth="1"/>
    <col min="3" max="3" width="19.7109375" style="6" customWidth="1"/>
    <col min="4" max="4" width="10" style="6" customWidth="1"/>
    <col min="5" max="5" width="10.5703125" style="6" customWidth="1"/>
    <col min="6" max="6" width="8.28515625" style="6" customWidth="1"/>
    <col min="7" max="7" width="15.140625" style="6" customWidth="1"/>
    <col min="8" max="8" width="14.85546875" style="6" customWidth="1"/>
    <col min="9" max="9" width="17" style="6" customWidth="1"/>
    <col min="10" max="10" width="11.42578125" style="6"/>
    <col min="11" max="11" width="14.5703125" style="6" bestFit="1" customWidth="1"/>
    <col min="12" max="12" width="14.85546875" style="6" bestFit="1" customWidth="1"/>
    <col min="13" max="16384" width="11.42578125" style="6"/>
  </cols>
  <sheetData>
    <row r="1" spans="1:12">
      <c r="A1" s="257"/>
      <c r="B1" s="258"/>
      <c r="C1" s="263" t="s">
        <v>179</v>
      </c>
      <c r="D1" s="264"/>
      <c r="E1" s="264"/>
      <c r="F1" s="264"/>
      <c r="G1" s="264"/>
      <c r="H1" s="265"/>
      <c r="I1" s="168"/>
    </row>
    <row r="2" spans="1:12">
      <c r="A2" s="259"/>
      <c r="B2" s="260"/>
      <c r="C2" s="266"/>
      <c r="D2" s="267"/>
      <c r="E2" s="267"/>
      <c r="F2" s="267"/>
      <c r="G2" s="267"/>
      <c r="H2" s="268"/>
      <c r="I2" s="168"/>
    </row>
    <row r="3" spans="1:12">
      <c r="A3" s="259"/>
      <c r="B3" s="260"/>
      <c r="C3" s="266"/>
      <c r="D3" s="267"/>
      <c r="E3" s="267"/>
      <c r="F3" s="267"/>
      <c r="G3" s="267"/>
      <c r="H3" s="268"/>
      <c r="I3" s="169" t="s">
        <v>180</v>
      </c>
    </row>
    <row r="4" spans="1:12">
      <c r="A4" s="259"/>
      <c r="B4" s="260"/>
      <c r="C4" s="269"/>
      <c r="D4" s="270"/>
      <c r="E4" s="270"/>
      <c r="F4" s="270"/>
      <c r="G4" s="270"/>
      <c r="H4" s="271"/>
      <c r="I4" s="168" t="s">
        <v>186</v>
      </c>
    </row>
    <row r="5" spans="1:12" ht="15" customHeight="1">
      <c r="A5" s="259"/>
      <c r="B5" s="260"/>
      <c r="C5" s="272" t="s">
        <v>182</v>
      </c>
      <c r="D5" s="273"/>
      <c r="E5" s="274"/>
      <c r="F5" s="272" t="s">
        <v>183</v>
      </c>
      <c r="G5" s="273"/>
      <c r="H5" s="273"/>
      <c r="I5" s="169"/>
      <c r="J5" s="10"/>
    </row>
    <row r="6" spans="1:12" ht="15" customHeight="1">
      <c r="A6" s="261"/>
      <c r="B6" s="262"/>
      <c r="C6" s="272">
        <v>0</v>
      </c>
      <c r="D6" s="273"/>
      <c r="E6" s="274"/>
      <c r="F6" s="272" t="s">
        <v>184</v>
      </c>
      <c r="G6" s="273"/>
      <c r="H6" s="273"/>
      <c r="I6" s="168"/>
      <c r="J6" s="10"/>
    </row>
    <row r="7" spans="1:12" s="15" customFormat="1" ht="14.25">
      <c r="A7" s="14" t="s">
        <v>7</v>
      </c>
      <c r="B7" s="14"/>
      <c r="C7" s="301" t="s">
        <v>164</v>
      </c>
      <c r="D7" s="301"/>
      <c r="E7" s="301"/>
      <c r="F7" s="301"/>
      <c r="G7" s="301"/>
      <c r="H7" s="26" t="str">
        <f>'POA-01'!I7</f>
        <v>CODIGO</v>
      </c>
      <c r="I7" s="30" t="str">
        <f>'POA-01'!J7</f>
        <v>113-900-1</v>
      </c>
      <c r="J7" s="16"/>
    </row>
    <row r="8" spans="1:12" s="15" customFormat="1" ht="14.25">
      <c r="A8" s="16" t="s">
        <v>8</v>
      </c>
      <c r="B8" s="16"/>
      <c r="C8" s="188">
        <f>+'POA-01'!C8</f>
        <v>329929867</v>
      </c>
      <c r="D8" s="20"/>
      <c r="E8" s="20"/>
      <c r="F8" s="20"/>
      <c r="G8" s="20"/>
      <c r="H8" s="20"/>
      <c r="I8" s="20"/>
      <c r="J8" s="16"/>
    </row>
    <row r="9" spans="1:12" s="15" customFormat="1" ht="14.25">
      <c r="A9" s="280" t="s">
        <v>188</v>
      </c>
      <c r="B9" s="280"/>
      <c r="C9" s="32"/>
      <c r="D9" s="20"/>
      <c r="E9" s="20"/>
      <c r="F9" s="20"/>
      <c r="G9" s="20"/>
      <c r="H9" s="20"/>
      <c r="I9" s="20"/>
      <c r="J9" s="16"/>
    </row>
    <row r="10" spans="1:12" s="17" customFormat="1">
      <c r="A10" s="280" t="s">
        <v>189</v>
      </c>
      <c r="B10" s="280"/>
      <c r="C10" s="187">
        <f>+'POA-01'!C10</f>
        <v>329929867</v>
      </c>
      <c r="I10" s="18" t="s">
        <v>41</v>
      </c>
    </row>
    <row r="11" spans="1:12" s="19" customFormat="1" ht="12.75" customHeight="1">
      <c r="A11" s="317" t="s">
        <v>44</v>
      </c>
      <c r="B11" s="316" t="s">
        <v>14</v>
      </c>
      <c r="C11" s="316" t="s">
        <v>23</v>
      </c>
      <c r="D11" s="316" t="s">
        <v>0</v>
      </c>
      <c r="E11" s="316"/>
      <c r="F11" s="316"/>
      <c r="G11" s="314" t="s">
        <v>39</v>
      </c>
      <c r="H11" s="314" t="s">
        <v>38</v>
      </c>
      <c r="I11" s="316" t="s">
        <v>3</v>
      </c>
    </row>
    <row r="12" spans="1:12" s="19" customFormat="1" ht="18">
      <c r="A12" s="317"/>
      <c r="B12" s="316"/>
      <c r="C12" s="316"/>
      <c r="D12" s="146" t="s">
        <v>37</v>
      </c>
      <c r="E12" s="146" t="s">
        <v>4</v>
      </c>
      <c r="F12" s="146" t="s">
        <v>5</v>
      </c>
      <c r="G12" s="314"/>
      <c r="H12" s="314"/>
      <c r="I12" s="316"/>
    </row>
    <row r="13" spans="1:12" s="13" customFormat="1" ht="12" customHeight="1">
      <c r="A13" s="315" t="s">
        <v>40</v>
      </c>
      <c r="B13" s="315"/>
      <c r="C13" s="315"/>
      <c r="D13" s="315"/>
      <c r="E13" s="315"/>
      <c r="F13" s="315"/>
      <c r="G13" s="315"/>
      <c r="H13" s="315"/>
      <c r="I13" s="315"/>
    </row>
    <row r="14" spans="1:12" s="13" customFormat="1" ht="25.5" customHeight="1">
      <c r="A14" s="123">
        <v>1</v>
      </c>
      <c r="B14" s="173" t="str">
        <f>+'POA-01'!B14</f>
        <v>Implementación de proyectos pilotos sostenibles en sectores productivos</v>
      </c>
      <c r="C14" s="182">
        <f>95095735+100500000+4933346.44</f>
        <v>200529081.44</v>
      </c>
      <c r="D14" s="124"/>
      <c r="E14" s="124"/>
      <c r="F14" s="122"/>
      <c r="G14" s="184">
        <f>+C14</f>
        <v>200529081.44</v>
      </c>
      <c r="H14" s="63"/>
      <c r="I14" s="123"/>
      <c r="J14" s="145"/>
      <c r="K14" s="234"/>
      <c r="L14" s="232"/>
    </row>
    <row r="15" spans="1:12" s="13" customFormat="1" ht="24" customHeight="1">
      <c r="A15" s="123">
        <v>2</v>
      </c>
      <c r="B15" s="173" t="str">
        <f>+'POA-01'!B15</f>
        <v>Implementación y Establecimiento de parcelas demostrativas</v>
      </c>
      <c r="C15" s="256">
        <v>16016765.039999999</v>
      </c>
      <c r="D15" s="124"/>
      <c r="E15" s="124"/>
      <c r="F15" s="122"/>
      <c r="G15" s="184">
        <f>+C15</f>
        <v>16016765.039999999</v>
      </c>
      <c r="H15" s="63"/>
      <c r="I15" s="123"/>
      <c r="J15" s="145"/>
      <c r="K15" s="241"/>
      <c r="L15" s="233"/>
    </row>
    <row r="16" spans="1:12" s="13" customFormat="1" ht="23.25" customHeight="1">
      <c r="A16" s="123">
        <v>3</v>
      </c>
      <c r="B16" s="173" t="str">
        <f>+'POA-01'!B16</f>
        <v>Apoyo a la elaboración de ecoproductos</v>
      </c>
      <c r="C16" s="240">
        <v>16016775.039999999</v>
      </c>
      <c r="D16" s="124"/>
      <c r="E16" s="124"/>
      <c r="F16" s="122"/>
      <c r="G16" s="184">
        <f>+C16</f>
        <v>16016775.039999999</v>
      </c>
      <c r="H16" s="63"/>
      <c r="I16" s="123"/>
      <c r="J16" s="145"/>
      <c r="K16" s="127"/>
      <c r="L16" s="233"/>
    </row>
    <row r="17" spans="1:12" s="13" customFormat="1" ht="34.5" customHeight="1">
      <c r="A17" s="123">
        <v>4</v>
      </c>
      <c r="B17" s="173" t="str">
        <f>+'POA-01'!B17</f>
        <v>Apoyo en la formulación e implementación de Manuales o protocolos de Buenas Prácticas Ambientales</v>
      </c>
      <c r="C17" s="240">
        <v>58402748.439999998</v>
      </c>
      <c r="D17" s="124"/>
      <c r="E17" s="124"/>
      <c r="F17" s="122"/>
      <c r="G17" s="184">
        <f>+C17</f>
        <v>58402748.439999998</v>
      </c>
      <c r="H17" s="2"/>
      <c r="I17" s="1"/>
      <c r="J17" s="143"/>
      <c r="L17" s="233"/>
    </row>
    <row r="18" spans="1:12" s="13" customFormat="1" ht="24.75" customHeight="1">
      <c r="A18" s="123">
        <v>5</v>
      </c>
      <c r="B18" s="111" t="str">
        <f>+'POA-01'!B18</f>
        <v>Capacitación  para el fortalecimiento de los servicios ambientales</v>
      </c>
      <c r="C18" s="318">
        <v>16016775.039999999</v>
      </c>
      <c r="D18" s="124"/>
      <c r="E18" s="124"/>
      <c r="F18" s="122"/>
      <c r="G18" s="319">
        <f>+C18</f>
        <v>16016775.039999999</v>
      </c>
      <c r="H18" s="5"/>
      <c r="I18" s="1"/>
      <c r="L18" s="233"/>
    </row>
    <row r="19" spans="1:12" s="13" customFormat="1" ht="24">
      <c r="A19" s="123">
        <v>6</v>
      </c>
      <c r="B19" s="111" t="str">
        <f>+'POA-01'!B19</f>
        <v>Elaboración de folletos o material publicitario de los productos verdes</v>
      </c>
      <c r="C19" s="318"/>
      <c r="D19" s="124"/>
      <c r="E19" s="124"/>
      <c r="F19" s="122"/>
      <c r="G19" s="320"/>
      <c r="H19" s="5"/>
      <c r="I19" s="1"/>
      <c r="J19" s="236"/>
      <c r="K19" s="127"/>
      <c r="L19" s="234"/>
    </row>
    <row r="20" spans="1:12" s="13" customFormat="1" ht="34.5" customHeight="1">
      <c r="A20" s="123">
        <v>7</v>
      </c>
      <c r="B20" s="111" t="str">
        <f>+'POA-01'!B20</f>
        <v>Capacitación técnica y organizacional en talleres que permita el fortalecimiento de las comunidades.</v>
      </c>
      <c r="C20" s="318"/>
      <c r="D20" s="124"/>
      <c r="E20" s="124"/>
      <c r="F20" s="122"/>
      <c r="G20" s="320"/>
      <c r="H20" s="5"/>
      <c r="I20" s="1"/>
      <c r="J20" s="127"/>
      <c r="K20" s="127"/>
      <c r="L20" s="127"/>
    </row>
    <row r="21" spans="1:12" s="13" customFormat="1" ht="29.25" customHeight="1">
      <c r="A21" s="123">
        <v>8</v>
      </c>
      <c r="B21" s="111" t="str">
        <f>+'POA-01'!B21</f>
        <v>Apoyo al establecimiento de Buenas Prácticas Agricolas y Pecuarias</v>
      </c>
      <c r="C21" s="318"/>
      <c r="D21" s="124"/>
      <c r="E21" s="124"/>
      <c r="F21" s="122"/>
      <c r="G21" s="321"/>
      <c r="H21" s="5"/>
      <c r="I21" s="1"/>
      <c r="J21" s="127"/>
      <c r="K21" s="127"/>
      <c r="L21" s="235"/>
    </row>
    <row r="22" spans="1:12" s="13" customFormat="1">
      <c r="A22" s="313" t="s">
        <v>27</v>
      </c>
      <c r="B22" s="313"/>
      <c r="C22" s="186">
        <f>SUM(C14:C21)</f>
        <v>306982145</v>
      </c>
      <c r="D22" s="4"/>
      <c r="E22" s="4"/>
      <c r="F22" s="4"/>
      <c r="G22" s="186">
        <f>SUM(G14:G21)</f>
        <v>306982145</v>
      </c>
      <c r="H22" s="3"/>
      <c r="I22" s="3"/>
      <c r="J22" s="127"/>
      <c r="K22" s="127"/>
      <c r="L22" s="127"/>
    </row>
    <row r="23" spans="1:12" s="13" customFormat="1" ht="11.25">
      <c r="A23" s="22"/>
      <c r="B23" s="22"/>
      <c r="C23" s="22"/>
      <c r="D23" s="22"/>
      <c r="E23" s="22"/>
      <c r="F23" s="22"/>
      <c r="G23" s="22"/>
      <c r="H23" s="22"/>
      <c r="I23" s="22"/>
    </row>
    <row r="24" spans="1:12" s="13" customFormat="1" ht="13.5" customHeight="1">
      <c r="A24" s="22"/>
      <c r="B24" s="23"/>
      <c r="C24" s="126"/>
      <c r="D24" s="22"/>
      <c r="E24" s="22"/>
      <c r="F24" s="22"/>
      <c r="G24" s="22"/>
      <c r="H24" s="22"/>
      <c r="I24" s="22"/>
    </row>
    <row r="25" spans="1:12" s="13" customFormat="1" ht="11.25">
      <c r="A25" s="22"/>
      <c r="B25" s="22"/>
      <c r="C25" s="22"/>
      <c r="D25" s="22"/>
      <c r="E25" s="22"/>
      <c r="F25" s="22"/>
      <c r="G25" s="22"/>
      <c r="H25" s="22"/>
      <c r="I25" s="22"/>
    </row>
    <row r="26" spans="1:12" s="13" customFormat="1" ht="11.25">
      <c r="A26" s="22"/>
      <c r="B26" s="22"/>
      <c r="C26" s="22"/>
      <c r="D26" s="22"/>
      <c r="E26" s="22"/>
      <c r="F26" s="22"/>
      <c r="G26" s="22"/>
      <c r="H26" s="22"/>
      <c r="I26" s="22"/>
    </row>
    <row r="27" spans="1:12" s="13" customFormat="1" ht="11.25">
      <c r="A27" s="22"/>
      <c r="B27" s="22"/>
      <c r="C27" s="22"/>
      <c r="D27" s="22"/>
      <c r="E27" s="22"/>
      <c r="F27" s="22"/>
      <c r="G27" s="22"/>
      <c r="H27" s="22"/>
      <c r="I27" s="22"/>
    </row>
    <row r="28" spans="1:12" s="13" customFormat="1" ht="11.25">
      <c r="A28" s="22"/>
      <c r="B28" s="22"/>
      <c r="C28" s="22"/>
      <c r="D28" s="22"/>
      <c r="E28" s="22"/>
      <c r="F28" s="22"/>
      <c r="G28" s="22"/>
      <c r="H28" s="22"/>
      <c r="I28" s="22"/>
    </row>
    <row r="29" spans="1:12" s="13" customFormat="1" ht="11.25">
      <c r="A29" s="22"/>
      <c r="B29" s="22"/>
      <c r="C29" s="22"/>
      <c r="D29" s="22"/>
      <c r="E29" s="22"/>
      <c r="F29" s="22"/>
      <c r="G29" s="22"/>
      <c r="H29" s="22"/>
      <c r="I29" s="22"/>
    </row>
    <row r="30" spans="1:12" s="13" customFormat="1" ht="11.25">
      <c r="A30" s="22"/>
      <c r="B30" s="22"/>
      <c r="C30" s="22"/>
      <c r="D30" s="22"/>
      <c r="E30" s="22"/>
      <c r="F30" s="22"/>
      <c r="G30" s="22"/>
      <c r="H30" s="22"/>
      <c r="I30" s="22"/>
    </row>
    <row r="31" spans="1:12" s="13" customFormat="1" ht="11.25">
      <c r="A31" s="22"/>
      <c r="B31" s="22"/>
      <c r="C31" s="22"/>
      <c r="D31" s="22"/>
      <c r="E31" s="22"/>
      <c r="F31" s="22"/>
      <c r="G31" s="22"/>
      <c r="H31" s="22"/>
      <c r="I31" s="22"/>
    </row>
    <row r="32" spans="1:12" s="13" customFormat="1" ht="11.25">
      <c r="A32" s="22"/>
      <c r="B32" s="22"/>
      <c r="C32" s="22"/>
      <c r="D32" s="22"/>
      <c r="E32" s="22"/>
      <c r="F32" s="22"/>
      <c r="G32" s="22"/>
      <c r="H32" s="22"/>
      <c r="I32" s="22"/>
    </row>
    <row r="33" spans="1:9" s="13" customFormat="1" ht="11.25">
      <c r="A33" s="22"/>
      <c r="B33" s="22"/>
      <c r="C33" s="22"/>
      <c r="D33" s="22"/>
      <c r="E33" s="22"/>
      <c r="F33" s="22"/>
      <c r="G33" s="22"/>
      <c r="H33" s="22"/>
      <c r="I33" s="22"/>
    </row>
    <row r="34" spans="1:9" s="13" customFormat="1" ht="11.25">
      <c r="A34" s="22"/>
      <c r="B34" s="22"/>
      <c r="C34" s="22"/>
      <c r="D34" s="22"/>
      <c r="E34" s="22"/>
      <c r="F34" s="22"/>
      <c r="G34" s="22"/>
      <c r="H34" s="22"/>
      <c r="I34" s="22"/>
    </row>
    <row r="35" spans="1:9" s="13" customFormat="1" ht="11.25">
      <c r="A35" s="22"/>
      <c r="B35" s="22"/>
      <c r="C35" s="22"/>
      <c r="D35" s="22"/>
      <c r="E35" s="22"/>
      <c r="F35" s="22"/>
      <c r="G35" s="22"/>
      <c r="H35" s="22"/>
      <c r="I35" s="22"/>
    </row>
    <row r="36" spans="1:9" s="13" customFormat="1" ht="11.25">
      <c r="A36" s="22"/>
      <c r="B36" s="22"/>
      <c r="C36" s="22"/>
      <c r="D36" s="22"/>
      <c r="E36" s="22"/>
      <c r="F36" s="22"/>
      <c r="G36" s="22"/>
      <c r="H36" s="22"/>
      <c r="I36" s="22"/>
    </row>
    <row r="37" spans="1:9" s="13" customFormat="1" ht="11.25">
      <c r="A37" s="22"/>
      <c r="B37" s="22"/>
      <c r="C37" s="22"/>
      <c r="D37" s="22"/>
      <c r="E37" s="22"/>
      <c r="F37" s="22"/>
      <c r="G37" s="22"/>
      <c r="H37" s="22"/>
      <c r="I37" s="22"/>
    </row>
    <row r="38" spans="1:9" s="13" customFormat="1" ht="11.25">
      <c r="A38" s="22"/>
      <c r="B38" s="22"/>
      <c r="C38" s="22"/>
      <c r="D38" s="22"/>
      <c r="E38" s="22"/>
      <c r="F38" s="22"/>
      <c r="G38" s="22"/>
      <c r="H38" s="22"/>
      <c r="I38" s="22"/>
    </row>
    <row r="39" spans="1:9" s="13" customFormat="1" ht="11.25"/>
    <row r="40" spans="1:9" s="13" customFormat="1" ht="11.25"/>
    <row r="41" spans="1:9" s="13" customFormat="1" ht="11.25"/>
    <row r="42" spans="1:9" s="13" customFormat="1" ht="11.25"/>
    <row r="43" spans="1:9" s="13" customFormat="1" ht="11.25"/>
    <row r="44" spans="1:9" s="13" customFormat="1" ht="11.25"/>
    <row r="45" spans="1:9" s="13" customFormat="1" ht="11.25"/>
    <row r="46" spans="1:9" s="13" customFormat="1" ht="11.25"/>
    <row r="47" spans="1:9" s="13" customFormat="1" ht="11.25"/>
    <row r="48" spans="1:9" s="13" customFormat="1" ht="11.25"/>
    <row r="49" s="13" customFormat="1" ht="11.25"/>
    <row r="50" s="13" customFormat="1" ht="11.25"/>
    <row r="51" s="13" customFormat="1" ht="11.25"/>
    <row r="52" s="13" customFormat="1" ht="11.25"/>
    <row r="53" s="13" customFormat="1" ht="11.25"/>
    <row r="54" s="13" customFormat="1" ht="11.25"/>
    <row r="55" s="13" customFormat="1" ht="11.25"/>
    <row r="56" s="13" customFormat="1" ht="11.25"/>
    <row r="57" s="13" customFormat="1" ht="11.25"/>
    <row r="58" s="13" customFormat="1" ht="11.25"/>
    <row r="59" s="13" customFormat="1" ht="11.25"/>
    <row r="60" s="13" customFormat="1" ht="11.25"/>
    <row r="61" s="13" customFormat="1" ht="11.25"/>
    <row r="62" s="13" customFormat="1" ht="11.25"/>
    <row r="63" s="13" customFormat="1" ht="11.25"/>
    <row r="64" s="13" customFormat="1" ht="11.25"/>
    <row r="65" s="13" customFormat="1" ht="11.25"/>
    <row r="66" s="13" customFormat="1" ht="11.25"/>
    <row r="67" s="13" customFormat="1" ht="11.25"/>
    <row r="68" s="13" customFormat="1" ht="11.25"/>
    <row r="69" s="13" customFormat="1" ht="11.25"/>
    <row r="70" s="13" customFormat="1" ht="11.25"/>
    <row r="71" s="13" customFormat="1" ht="11.25"/>
    <row r="72" s="13" customFormat="1" ht="11.25"/>
    <row r="73" s="13" customFormat="1" ht="11.25"/>
    <row r="74" s="13" customFormat="1" ht="11.25"/>
    <row r="75" s="13" customFormat="1" ht="11.25"/>
    <row r="76" s="13" customFormat="1" ht="11.25"/>
    <row r="77" s="13" customFormat="1" ht="11.25"/>
    <row r="78" s="13" customFormat="1" ht="11.25"/>
    <row r="79" s="13" customFormat="1" ht="11.25"/>
    <row r="80" s="13" customFormat="1" ht="11.25"/>
    <row r="81" s="13" customFormat="1" ht="11.25"/>
    <row r="82" s="13" customFormat="1" ht="11.25"/>
    <row r="83" s="13" customFormat="1" ht="11.25"/>
    <row r="84" s="13" customFormat="1" ht="11.25"/>
    <row r="85" s="13" customFormat="1" ht="11.25"/>
    <row r="86" s="13" customFormat="1" ht="11.25"/>
    <row r="87" s="13" customFormat="1" ht="11.25"/>
    <row r="88" s="13" customFormat="1" ht="11.25"/>
    <row r="89" s="13" customFormat="1" ht="11.25"/>
    <row r="90" s="13" customFormat="1" ht="11.25"/>
    <row r="91" s="13" customFormat="1" ht="11.25"/>
    <row r="92" s="13" customFormat="1" ht="11.25"/>
    <row r="93" s="13" customFormat="1" ht="11.25"/>
    <row r="94" s="13" customFormat="1" ht="11.25"/>
    <row r="95" s="13" customFormat="1" ht="11.25"/>
    <row r="96" s="13" customFormat="1" ht="11.25"/>
    <row r="97" s="13" customFormat="1" ht="11.25"/>
    <row r="98" s="13" customFormat="1" ht="11.25"/>
    <row r="99" s="13" customFormat="1" ht="11.25"/>
    <row r="100" s="13" customFormat="1" ht="11.25"/>
    <row r="101" s="13" customFormat="1" ht="11.25"/>
    <row r="102" s="13" customFormat="1" ht="11.25"/>
    <row r="103" s="13" customFormat="1" ht="11.25"/>
    <row r="104" s="13" customFormat="1" ht="11.25"/>
    <row r="105" s="13" customFormat="1" ht="11.25"/>
    <row r="106" s="13" customFormat="1" ht="11.25"/>
    <row r="107" s="13" customFormat="1" ht="11.25"/>
    <row r="108" s="13" customFormat="1" ht="11.25"/>
    <row r="109" s="13" customFormat="1" ht="11.25"/>
    <row r="110" s="13" customFormat="1" ht="11.25"/>
    <row r="111" s="13" customFormat="1" ht="11.25"/>
    <row r="112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  <row r="142" s="13" customFormat="1" ht="11.25"/>
    <row r="143" s="13" customFormat="1" ht="11.25"/>
    <row r="144" s="13" customFormat="1" ht="11.25"/>
    <row r="145" s="13" customFormat="1" ht="11.25"/>
    <row r="146" s="13" customFormat="1" ht="11.25"/>
    <row r="147" s="13" customFormat="1" ht="11.25"/>
    <row r="148" s="13" customFormat="1" ht="11.25"/>
    <row r="149" s="13" customFormat="1" ht="11.25"/>
    <row r="150" s="13" customFormat="1" ht="11.25"/>
    <row r="151" s="13" customFormat="1" ht="11.25"/>
    <row r="152" s="13" customFormat="1" ht="11.25"/>
    <row r="153" s="13" customFormat="1" ht="11.25"/>
    <row r="154" s="13" customFormat="1" ht="11.25"/>
    <row r="155" s="13" customFormat="1" ht="11.25"/>
    <row r="156" s="13" customFormat="1" ht="11.25"/>
    <row r="157" s="13" customFormat="1" ht="11.25"/>
    <row r="158" s="13" customFormat="1" ht="11.25"/>
    <row r="159" s="13" customFormat="1" ht="11.25"/>
    <row r="160" s="13" customFormat="1" ht="11.25"/>
    <row r="161" s="13" customFormat="1" ht="11.25"/>
    <row r="162" s="13" customFormat="1" ht="11.25"/>
    <row r="163" s="13" customFormat="1" ht="11.25"/>
    <row r="164" s="13" customFormat="1" ht="11.25"/>
    <row r="165" s="13" customFormat="1" ht="11.25"/>
    <row r="166" s="13" customFormat="1" ht="11.25"/>
    <row r="167" s="13" customFormat="1" ht="11.25"/>
    <row r="168" s="13" customFormat="1" ht="11.25"/>
    <row r="169" s="13" customFormat="1" ht="11.25"/>
    <row r="170" s="13" customFormat="1" ht="11.25"/>
    <row r="171" s="13" customFormat="1" ht="11.25"/>
    <row r="172" s="13" customFormat="1" ht="11.25"/>
    <row r="173" s="13" customFormat="1" ht="11.25"/>
    <row r="174" s="13" customFormat="1" ht="11.25"/>
    <row r="175" s="13" customFormat="1" ht="11.25"/>
    <row r="176" s="13" customFormat="1" ht="11.25"/>
    <row r="177" s="13" customFormat="1" ht="11.25"/>
    <row r="178" s="13" customFormat="1" ht="11.25"/>
    <row r="179" s="13" customFormat="1" ht="11.25"/>
    <row r="180" s="13" customFormat="1" ht="11.25"/>
    <row r="181" s="13" customFormat="1" ht="11.25"/>
    <row r="182" s="13" customFormat="1" ht="11.25"/>
    <row r="183" s="13" customFormat="1" ht="11.25"/>
    <row r="184" s="13" customFormat="1" ht="11.25"/>
    <row r="185" s="13" customFormat="1" ht="11.25"/>
    <row r="186" s="13" customFormat="1" ht="11.25"/>
    <row r="187" s="13" customFormat="1" ht="11.25"/>
    <row r="188" s="13" customFormat="1" ht="11.25"/>
    <row r="189" s="13" customFormat="1" ht="11.25"/>
    <row r="190" s="13" customFormat="1" ht="11.25"/>
    <row r="191" s="13" customFormat="1" ht="11.25"/>
    <row r="192" s="13" customFormat="1" ht="11.25"/>
    <row r="193" s="13" customFormat="1" ht="11.25"/>
    <row r="194" s="13" customFormat="1" ht="11.25"/>
    <row r="195" s="13" customFormat="1" ht="11.25"/>
    <row r="196" s="13" customFormat="1" ht="11.25"/>
    <row r="197" s="13" customFormat="1" ht="11.25"/>
    <row r="198" s="13" customFormat="1" ht="11.25"/>
    <row r="199" s="13" customFormat="1" ht="11.25"/>
    <row r="200" s="13" customFormat="1" ht="11.25"/>
    <row r="201" s="13" customFormat="1" ht="11.25"/>
    <row r="202" s="13" customFormat="1" ht="11.25"/>
    <row r="203" s="13" customFormat="1" ht="11.25"/>
    <row r="204" s="13" customFormat="1" ht="11.25"/>
    <row r="205" s="13" customFormat="1" ht="11.25"/>
    <row r="206" s="13" customFormat="1" ht="11.25"/>
    <row r="207" s="13" customFormat="1" ht="11.25"/>
    <row r="208" s="13" customFormat="1" ht="11.25"/>
    <row r="209" s="13" customFormat="1" ht="11.25"/>
    <row r="210" s="13" customFormat="1" ht="11.25"/>
    <row r="211" s="13" customFormat="1" ht="11.25"/>
    <row r="212" s="13" customFormat="1" ht="11.25"/>
    <row r="213" s="13" customFormat="1" ht="11.25"/>
    <row r="214" s="13" customFormat="1" ht="11.25"/>
    <row r="215" s="13" customFormat="1" ht="11.25"/>
    <row r="216" s="13" customFormat="1" ht="11.25"/>
    <row r="217" s="13" customFormat="1" ht="11.25"/>
    <row r="218" s="13" customFormat="1" ht="11.25"/>
    <row r="219" s="13" customFormat="1" ht="11.25"/>
    <row r="220" s="13" customFormat="1" ht="11.25"/>
    <row r="221" s="13" customFormat="1" ht="11.25"/>
    <row r="222" s="13" customFormat="1" ht="11.25"/>
    <row r="223" s="13" customFormat="1" ht="11.25"/>
    <row r="224" s="13" customFormat="1" ht="11.25"/>
    <row r="225" s="13" customFormat="1" ht="11.25"/>
    <row r="226" s="13" customFormat="1" ht="11.25"/>
    <row r="227" s="13" customFormat="1" ht="11.25"/>
    <row r="228" s="13" customFormat="1" ht="11.25"/>
    <row r="229" s="13" customFormat="1" ht="11.25"/>
    <row r="230" s="13" customFormat="1" ht="11.25"/>
    <row r="231" s="13" customFormat="1" ht="11.25"/>
    <row r="232" s="13" customFormat="1" ht="11.25"/>
    <row r="233" s="13" customFormat="1" ht="11.25"/>
    <row r="234" s="13" customFormat="1" ht="11.25"/>
    <row r="235" s="13" customFormat="1" ht="11.25"/>
    <row r="236" s="13" customFormat="1" ht="11.25"/>
    <row r="237" s="13" customFormat="1" ht="11.25"/>
    <row r="238" s="13" customFormat="1" ht="11.25"/>
    <row r="239" s="13" customFormat="1" ht="11.25"/>
    <row r="240" s="13" customFormat="1" ht="11.25"/>
    <row r="241" s="13" customFormat="1" ht="11.25"/>
    <row r="242" s="13" customFormat="1" ht="11.25"/>
    <row r="243" s="13" customFormat="1" ht="11.25"/>
    <row r="244" s="13" customFormat="1" ht="11.25"/>
    <row r="245" s="13" customFormat="1" ht="11.25"/>
    <row r="246" s="13" customFormat="1" ht="11.25"/>
    <row r="247" s="13" customFormat="1" ht="11.25"/>
    <row r="248" s="13" customFormat="1" ht="11.25"/>
    <row r="249" s="13" customFormat="1" ht="11.25"/>
    <row r="250" s="13" customFormat="1" ht="11.25"/>
    <row r="251" s="13" customFormat="1" ht="11.25"/>
    <row r="252" s="13" customFormat="1" ht="11.25"/>
    <row r="253" s="13" customFormat="1" ht="11.25"/>
    <row r="254" s="13" customFormat="1" ht="11.25"/>
    <row r="255" s="13" customFormat="1" ht="11.25"/>
    <row r="256" s="13" customFormat="1" ht="11.25"/>
    <row r="257" s="13" customFormat="1" ht="11.25"/>
    <row r="258" s="13" customFormat="1" ht="11.25"/>
    <row r="259" s="13" customFormat="1" ht="11.25"/>
    <row r="260" s="13" customFormat="1" ht="11.25"/>
    <row r="261" s="13" customFormat="1" ht="11.25"/>
    <row r="262" s="13" customFormat="1" ht="11.25"/>
    <row r="263" s="13" customFormat="1" ht="11.25"/>
    <row r="264" s="13" customFormat="1" ht="11.25"/>
    <row r="265" s="13" customFormat="1" ht="11.25"/>
    <row r="266" s="13" customFormat="1" ht="11.25"/>
    <row r="267" s="13" customFormat="1" ht="11.25"/>
    <row r="268" s="13" customFormat="1" ht="11.25"/>
    <row r="269" s="13" customFormat="1" ht="11.25"/>
    <row r="270" s="13" customFormat="1" ht="11.25"/>
    <row r="271" s="13" customFormat="1" ht="11.25"/>
    <row r="272" s="13" customFormat="1" ht="11.25"/>
    <row r="273" s="13" customFormat="1" ht="11.25"/>
    <row r="274" s="13" customFormat="1" ht="11.25"/>
    <row r="275" s="13" customFormat="1" ht="11.25"/>
    <row r="276" s="13" customFormat="1" ht="11.25"/>
    <row r="277" s="13" customFormat="1" ht="11.25"/>
    <row r="278" s="13" customFormat="1" ht="11.25"/>
    <row r="279" s="13" customFormat="1" ht="11.25"/>
    <row r="280" s="13" customFormat="1" ht="11.25"/>
    <row r="281" s="13" customFormat="1" ht="11.25"/>
    <row r="282" s="13" customFormat="1" ht="11.25"/>
    <row r="283" s="13" customFormat="1" ht="11.25"/>
    <row r="284" s="13" customFormat="1" ht="11.25"/>
    <row r="285" s="13" customFormat="1" ht="11.25"/>
    <row r="286" s="13" customFormat="1" ht="11.25"/>
    <row r="287" s="13" customFormat="1" ht="11.25"/>
    <row r="288" s="13" customFormat="1" ht="11.25"/>
    <row r="289" s="13" customFormat="1" ht="11.25"/>
    <row r="290" s="13" customFormat="1" ht="11.25"/>
    <row r="291" s="13" customFormat="1" ht="11.25"/>
    <row r="292" s="13" customFormat="1" ht="11.25"/>
    <row r="293" s="13" customFormat="1" ht="11.25"/>
    <row r="294" s="13" customFormat="1" ht="11.25"/>
    <row r="295" s="13" customFormat="1" ht="11.25"/>
    <row r="296" s="13" customFormat="1" ht="11.25"/>
    <row r="297" s="13" customFormat="1" ht="11.25"/>
    <row r="298" s="13" customFormat="1" ht="11.25"/>
    <row r="299" s="13" customFormat="1" ht="11.25"/>
    <row r="300" s="13" customFormat="1" ht="11.25"/>
    <row r="301" s="13" customFormat="1" ht="11.25"/>
    <row r="302" s="13" customFormat="1" ht="11.25"/>
    <row r="303" s="13" customFormat="1" ht="11.25"/>
    <row r="304" s="13" customFormat="1" ht="11.25"/>
    <row r="305" s="13" customFormat="1" ht="11.25"/>
    <row r="306" s="13" customFormat="1" ht="11.25"/>
    <row r="307" s="13" customFormat="1" ht="11.25"/>
    <row r="308" s="13" customFormat="1" ht="11.25"/>
    <row r="309" s="13" customFormat="1" ht="11.25"/>
    <row r="310" s="13" customFormat="1" ht="11.25"/>
    <row r="311" s="13" customFormat="1" ht="11.25"/>
    <row r="312" s="13" customFormat="1" ht="11.25"/>
    <row r="313" s="13" customFormat="1" ht="11.25"/>
    <row r="314" s="13" customFormat="1" ht="11.25"/>
    <row r="315" s="13" customFormat="1" ht="11.25"/>
    <row r="316" s="13" customFormat="1" ht="11.25"/>
    <row r="317" s="13" customFormat="1" ht="11.25"/>
    <row r="318" s="13" customFormat="1" ht="11.25"/>
    <row r="319" s="13" customFormat="1" ht="11.25"/>
    <row r="320" s="13" customFormat="1" ht="11.25"/>
    <row r="321" s="13" customFormat="1" ht="11.25"/>
    <row r="322" s="13" customFormat="1" ht="11.25"/>
    <row r="323" s="13" customFormat="1" ht="11.25"/>
    <row r="324" s="13" customFormat="1" ht="11.25"/>
    <row r="325" s="13" customFormat="1" ht="11.25"/>
    <row r="326" s="13" customFormat="1" ht="11.25"/>
    <row r="327" s="13" customFormat="1" ht="11.25"/>
    <row r="328" s="13" customFormat="1" ht="11.25"/>
    <row r="329" s="13" customFormat="1" ht="11.25"/>
    <row r="330" s="13" customFormat="1" ht="11.25"/>
    <row r="331" s="13" customFormat="1" ht="11.25"/>
    <row r="332" s="13" customFormat="1" ht="11.25"/>
    <row r="333" s="13" customFormat="1" ht="11.25"/>
    <row r="334" s="13" customFormat="1" ht="11.25"/>
    <row r="335" s="13" customFormat="1" ht="11.25"/>
    <row r="336" s="13" customFormat="1" ht="11.25"/>
    <row r="337" s="13" customFormat="1" ht="11.25"/>
    <row r="338" s="13" customFormat="1" ht="11.25"/>
    <row r="339" s="13" customFormat="1" ht="11.25"/>
    <row r="340" s="13" customFormat="1" ht="11.25"/>
    <row r="341" s="13" customFormat="1" ht="11.25"/>
    <row r="342" s="13" customFormat="1" ht="11.25"/>
    <row r="343" s="13" customFormat="1" ht="11.25"/>
    <row r="344" s="13" customFormat="1" ht="11.25"/>
    <row r="345" s="13" customFormat="1" ht="11.25"/>
    <row r="346" s="13" customFormat="1" ht="11.25"/>
    <row r="347" s="13" customFormat="1" ht="11.25"/>
    <row r="348" s="13" customFormat="1" ht="11.25"/>
    <row r="349" s="13" customFormat="1" ht="11.25"/>
    <row r="350" s="13" customFormat="1" ht="11.25"/>
    <row r="351" s="13" customFormat="1" ht="11.25"/>
    <row r="352" s="13" customFormat="1" ht="11.25"/>
    <row r="353" s="13" customFormat="1" ht="11.25"/>
    <row r="354" s="13" customFormat="1" ht="11.25"/>
    <row r="355" s="13" customFormat="1" ht="11.25"/>
    <row r="356" s="13" customFormat="1" ht="11.25"/>
    <row r="357" s="13" customFormat="1" ht="11.25"/>
    <row r="358" s="13" customFormat="1" ht="11.25"/>
    <row r="359" s="13" customFormat="1" ht="11.25"/>
    <row r="360" s="13" customFormat="1" ht="11.25"/>
    <row r="361" s="13" customFormat="1" ht="11.25"/>
    <row r="362" s="13" customFormat="1" ht="11.25"/>
    <row r="363" s="13" customFormat="1" ht="11.25"/>
    <row r="364" s="13" customFormat="1" ht="11.25"/>
    <row r="365" s="13" customFormat="1" ht="11.25"/>
    <row r="366" s="13" customFormat="1" ht="11.25"/>
    <row r="367" s="13" customFormat="1" ht="11.25"/>
    <row r="368" s="13" customFormat="1" ht="11.25"/>
    <row r="369" s="13" customFormat="1" ht="11.25"/>
    <row r="370" s="13" customFormat="1" ht="11.25"/>
    <row r="371" s="13" customFormat="1" ht="11.25"/>
    <row r="372" s="13" customFormat="1" ht="11.25"/>
    <row r="373" s="13" customFormat="1" ht="11.25"/>
    <row r="374" s="13" customFormat="1" ht="11.25"/>
    <row r="375" s="13" customFormat="1" ht="11.25"/>
    <row r="376" s="13" customFormat="1" ht="11.25"/>
    <row r="377" s="13" customFormat="1" ht="11.25"/>
    <row r="378" s="13" customFormat="1" ht="11.25"/>
    <row r="379" s="13" customFormat="1" ht="11.25"/>
    <row r="380" s="13" customFormat="1" ht="11.25"/>
    <row r="381" s="13" customFormat="1" ht="11.25"/>
    <row r="382" s="13" customFormat="1" ht="11.25"/>
    <row r="383" s="13" customFormat="1" ht="11.25"/>
    <row r="384" s="13" customFormat="1" ht="11.25"/>
    <row r="385" s="13" customFormat="1" ht="11.25"/>
    <row r="386" s="13" customFormat="1" ht="11.25"/>
    <row r="387" s="13" customFormat="1" ht="11.25"/>
    <row r="388" s="13" customFormat="1" ht="11.25"/>
    <row r="389" s="13" customFormat="1" ht="11.25"/>
    <row r="390" s="13" customFormat="1" ht="11.25"/>
    <row r="391" s="13" customFormat="1" ht="11.25"/>
    <row r="392" s="13" customFormat="1" ht="11.25"/>
    <row r="393" s="13" customFormat="1" ht="11.25"/>
    <row r="394" s="13" customFormat="1" ht="11.25"/>
    <row r="395" s="13" customFormat="1" ht="11.25"/>
    <row r="396" s="13" customFormat="1" ht="11.25"/>
    <row r="397" s="13" customFormat="1" ht="11.25"/>
    <row r="398" s="13" customFormat="1" ht="11.25"/>
    <row r="399" s="13" customFormat="1" ht="11.25"/>
    <row r="400" s="13" customFormat="1" ht="11.25"/>
    <row r="401" s="13" customFormat="1" ht="11.25"/>
    <row r="402" s="13" customFormat="1" ht="11.25"/>
    <row r="403" s="13" customFormat="1" ht="11.25"/>
    <row r="404" s="13" customFormat="1" ht="11.25"/>
    <row r="405" s="13" customFormat="1" ht="11.25"/>
    <row r="406" s="13" customFormat="1" ht="11.25"/>
    <row r="407" s="13" customFormat="1" ht="11.25"/>
    <row r="408" s="13" customFormat="1" ht="11.25"/>
    <row r="409" s="13" customFormat="1" ht="11.25"/>
    <row r="410" s="13" customFormat="1" ht="11.25"/>
    <row r="411" s="13" customFormat="1" ht="11.25"/>
    <row r="412" s="13" customFormat="1" ht="11.25"/>
    <row r="413" s="13" customFormat="1" ht="11.25"/>
    <row r="414" s="13" customFormat="1" ht="11.25"/>
    <row r="415" s="13" customFormat="1" ht="11.25"/>
    <row r="416" s="13" customFormat="1" ht="11.25"/>
    <row r="417" s="13" customFormat="1" ht="11.25"/>
    <row r="418" s="13" customFormat="1" ht="11.25"/>
    <row r="419" s="13" customFormat="1" ht="11.25"/>
    <row r="420" s="13" customFormat="1" ht="11.25"/>
    <row r="421" s="13" customFormat="1" ht="11.25"/>
    <row r="422" s="13" customFormat="1" ht="11.25"/>
    <row r="423" s="13" customFormat="1" ht="11.25"/>
    <row r="424" s="13" customFormat="1" ht="11.25"/>
    <row r="425" s="13" customFormat="1" ht="11.25"/>
    <row r="426" s="13" customFormat="1" ht="11.25"/>
    <row r="427" s="13" customFormat="1" ht="11.25"/>
    <row r="428" s="13" customFormat="1" ht="11.25"/>
    <row r="429" s="13" customFormat="1" ht="11.25"/>
    <row r="430" s="13" customFormat="1" ht="11.25"/>
    <row r="431" s="13" customFormat="1" ht="11.25"/>
    <row r="432" s="13" customFormat="1" ht="11.25"/>
    <row r="433" s="13" customFormat="1" ht="11.25"/>
    <row r="434" s="13" customFormat="1" ht="11.25"/>
    <row r="435" s="13" customFormat="1" ht="11.25"/>
    <row r="436" s="13" customFormat="1" ht="11.25"/>
    <row r="437" s="13" customFormat="1" ht="11.25"/>
    <row r="438" s="13" customFormat="1" ht="11.25"/>
    <row r="439" s="13" customFormat="1" ht="11.25"/>
    <row r="440" s="13" customFormat="1" ht="11.25"/>
    <row r="441" s="13" customFormat="1" ht="11.25"/>
    <row r="442" s="13" customFormat="1" ht="11.25"/>
    <row r="443" s="13" customFormat="1" ht="11.25"/>
    <row r="444" s="13" customFormat="1" ht="11.25"/>
    <row r="445" s="13" customFormat="1" ht="11.25"/>
    <row r="446" s="13" customFormat="1" ht="11.25"/>
    <row r="447" s="13" customFormat="1" ht="11.25"/>
    <row r="448" s="13" customFormat="1" ht="11.25"/>
    <row r="449" s="13" customFormat="1" ht="11.25"/>
    <row r="450" s="13" customFormat="1" ht="11.25"/>
    <row r="451" s="13" customFormat="1" ht="11.25"/>
    <row r="452" s="13" customFormat="1" ht="11.25"/>
    <row r="453" s="13" customFormat="1" ht="11.25"/>
    <row r="454" s="13" customFormat="1" ht="11.25"/>
    <row r="455" s="13" customFormat="1" ht="11.25"/>
    <row r="456" s="13" customFormat="1" ht="11.25"/>
    <row r="457" s="13" customFormat="1" ht="11.25"/>
    <row r="458" s="13" customFormat="1" ht="11.25"/>
    <row r="459" s="13" customFormat="1" ht="11.25"/>
    <row r="460" s="13" customFormat="1" ht="11.25"/>
    <row r="461" s="13" customFormat="1" ht="11.25"/>
    <row r="462" s="13" customFormat="1" ht="11.25"/>
    <row r="463" s="13" customFormat="1" ht="11.25"/>
    <row r="464" s="13" customFormat="1" ht="11.25"/>
    <row r="465" s="13" customFormat="1" ht="11.25"/>
    <row r="466" s="13" customFormat="1" ht="11.25"/>
    <row r="467" s="13" customFormat="1" ht="11.25"/>
    <row r="468" s="13" customFormat="1" ht="11.25"/>
    <row r="469" s="13" customFormat="1" ht="11.25"/>
    <row r="470" s="13" customFormat="1" ht="11.25"/>
    <row r="471" s="13" customFormat="1" ht="11.25"/>
    <row r="472" s="13" customFormat="1" ht="11.25"/>
    <row r="473" s="13" customFormat="1" ht="11.25"/>
    <row r="474" s="13" customFormat="1" ht="11.25"/>
    <row r="475" s="13" customFormat="1" ht="11.25"/>
    <row r="476" s="13" customFormat="1" ht="11.25"/>
    <row r="477" s="13" customFormat="1" ht="11.25"/>
    <row r="478" s="13" customFormat="1" ht="11.25"/>
    <row r="479" s="13" customFormat="1" ht="11.25"/>
    <row r="480" s="13" customFormat="1" ht="11.25"/>
    <row r="481" s="13" customFormat="1" ht="11.25"/>
    <row r="482" s="13" customFormat="1" ht="11.25"/>
    <row r="483" s="13" customFormat="1" ht="11.25"/>
    <row r="484" s="13" customFormat="1" ht="11.25"/>
    <row r="485" s="13" customFormat="1" ht="11.25"/>
    <row r="486" s="13" customFormat="1" ht="11.25"/>
    <row r="487" s="13" customFormat="1" ht="11.25"/>
    <row r="488" s="13" customFormat="1" ht="11.25"/>
    <row r="489" s="13" customFormat="1" ht="11.25"/>
    <row r="490" s="13" customFormat="1" ht="11.25"/>
    <row r="491" s="13" customFormat="1" ht="11.25"/>
    <row r="492" s="13" customFormat="1" ht="11.25"/>
    <row r="493" s="13" customFormat="1" ht="11.25"/>
    <row r="494" s="13" customFormat="1" ht="11.25"/>
    <row r="495" s="13" customFormat="1" ht="11.25"/>
    <row r="496" s="13" customFormat="1" ht="11.25"/>
    <row r="497" s="13" customFormat="1" ht="11.25"/>
    <row r="498" s="13" customFormat="1" ht="11.25"/>
    <row r="499" s="13" customFormat="1" ht="11.25"/>
    <row r="500" s="13" customFormat="1" ht="11.25"/>
    <row r="501" s="13" customFormat="1" ht="11.25"/>
    <row r="502" s="13" customFormat="1" ht="11.25"/>
    <row r="503" s="13" customFormat="1" ht="11.25"/>
    <row r="504" s="13" customFormat="1" ht="11.25"/>
    <row r="505" s="13" customFormat="1" ht="11.25"/>
    <row r="506" s="13" customFormat="1" ht="11.25"/>
    <row r="507" s="13" customFormat="1" ht="11.25"/>
    <row r="508" s="13" customFormat="1" ht="11.25"/>
    <row r="509" s="13" customFormat="1" ht="11.25"/>
    <row r="510" s="13" customFormat="1" ht="11.25"/>
    <row r="511" s="13" customFormat="1" ht="11.25"/>
    <row r="512" s="13" customFormat="1" ht="11.25"/>
    <row r="513" s="13" customFormat="1" ht="11.25"/>
    <row r="514" s="13" customFormat="1" ht="11.25"/>
    <row r="515" s="13" customFormat="1" ht="11.25"/>
    <row r="516" s="13" customFormat="1" ht="11.25"/>
    <row r="517" s="13" customFormat="1" ht="11.25"/>
    <row r="518" s="13" customFormat="1" ht="11.25"/>
    <row r="519" s="13" customFormat="1" ht="11.25"/>
    <row r="520" s="13" customFormat="1" ht="11.25"/>
    <row r="521" s="13" customFormat="1" ht="11.25"/>
    <row r="522" s="13" customFormat="1" ht="11.25"/>
    <row r="523" s="13" customFormat="1" ht="11.25"/>
    <row r="524" s="13" customFormat="1" ht="11.25"/>
    <row r="525" s="13" customFormat="1" ht="11.25"/>
    <row r="526" s="13" customFormat="1" ht="11.25"/>
    <row r="527" s="13" customFormat="1" ht="11.25"/>
    <row r="528" s="13" customFormat="1" ht="11.25"/>
    <row r="529" s="13" customFormat="1" ht="11.25"/>
    <row r="530" s="13" customFormat="1" ht="11.25"/>
    <row r="531" s="13" customFormat="1" ht="11.25"/>
    <row r="532" s="13" customFormat="1" ht="11.25"/>
    <row r="533" s="13" customFormat="1" ht="11.25"/>
    <row r="534" s="13" customFormat="1" ht="11.25"/>
    <row r="535" s="13" customFormat="1" ht="11.25"/>
    <row r="536" s="13" customFormat="1" ht="11.25"/>
    <row r="537" s="13" customFormat="1" ht="11.25"/>
    <row r="538" s="13" customFormat="1" ht="11.25"/>
    <row r="539" s="13" customFormat="1" ht="11.25"/>
    <row r="540" s="13" customFormat="1" ht="11.25"/>
    <row r="541" s="13" customFormat="1" ht="11.25"/>
    <row r="542" s="13" customFormat="1" ht="11.25"/>
    <row r="543" s="13" customFormat="1" ht="11.25"/>
    <row r="544" s="13" customFormat="1" ht="11.25"/>
    <row r="545" s="13" customFormat="1" ht="11.25"/>
    <row r="546" s="13" customFormat="1" ht="11.25"/>
    <row r="547" s="13" customFormat="1" ht="11.25"/>
    <row r="548" s="13" customFormat="1" ht="11.25"/>
    <row r="549" s="13" customFormat="1" ht="11.25"/>
    <row r="550" s="13" customFormat="1" ht="11.25"/>
    <row r="551" s="13" customFormat="1" ht="11.25"/>
    <row r="552" s="13" customFormat="1" ht="11.25"/>
    <row r="553" s="13" customFormat="1" ht="11.25"/>
    <row r="554" s="13" customFormat="1" ht="11.25"/>
    <row r="555" s="13" customFormat="1" ht="11.25"/>
    <row r="556" s="13" customFormat="1" ht="11.25"/>
    <row r="557" s="13" customFormat="1" ht="11.25"/>
    <row r="558" s="13" customFormat="1" ht="11.25"/>
    <row r="559" s="13" customFormat="1" ht="11.25"/>
    <row r="560" s="13" customFormat="1" ht="11.25"/>
    <row r="561" s="13" customFormat="1" ht="11.25"/>
    <row r="562" s="13" customFormat="1" ht="11.25"/>
    <row r="563" s="13" customFormat="1" ht="11.25"/>
    <row r="564" s="13" customFormat="1" ht="11.25"/>
    <row r="565" s="13" customFormat="1" ht="11.25"/>
    <row r="566" s="13" customFormat="1" ht="11.25"/>
    <row r="567" s="13" customFormat="1" ht="11.25"/>
    <row r="568" s="13" customFormat="1" ht="11.25"/>
    <row r="569" s="13" customFormat="1" ht="11.25"/>
    <row r="570" s="13" customFormat="1" ht="11.25"/>
    <row r="571" s="13" customFormat="1" ht="11.25"/>
    <row r="572" s="13" customFormat="1" ht="11.25"/>
    <row r="573" s="13" customFormat="1" ht="11.25"/>
    <row r="574" s="13" customFormat="1" ht="11.25"/>
    <row r="575" s="13" customFormat="1" ht="11.25"/>
    <row r="576" s="13" customFormat="1" ht="11.25"/>
    <row r="577" s="13" customFormat="1" ht="11.25"/>
    <row r="578" s="13" customFormat="1" ht="11.25"/>
    <row r="579" s="13" customFormat="1" ht="11.25"/>
    <row r="580" s="13" customFormat="1" ht="11.25"/>
    <row r="581" s="13" customFormat="1" ht="11.25"/>
    <row r="582" s="13" customFormat="1" ht="11.25"/>
    <row r="583" s="13" customFormat="1" ht="11.25"/>
    <row r="584" s="13" customFormat="1" ht="11.25"/>
    <row r="585" s="13" customFormat="1" ht="11.25"/>
    <row r="586" s="13" customFormat="1" ht="11.25"/>
    <row r="587" s="13" customFormat="1" ht="11.25"/>
    <row r="588" s="13" customFormat="1" ht="11.25"/>
    <row r="589" s="13" customFormat="1" ht="11.25"/>
    <row r="590" s="13" customFormat="1" ht="11.25"/>
    <row r="591" s="13" customFormat="1" ht="11.25"/>
    <row r="592" s="13" customFormat="1" ht="11.25"/>
    <row r="593" s="13" customFormat="1" ht="11.25"/>
    <row r="594" s="13" customFormat="1" ht="11.25"/>
    <row r="595" s="13" customFormat="1" ht="11.25"/>
    <row r="596" s="13" customFormat="1" ht="11.25"/>
    <row r="597" s="13" customFormat="1" ht="11.25"/>
    <row r="598" s="13" customFormat="1" ht="11.25"/>
    <row r="599" s="13" customFormat="1" ht="11.25"/>
    <row r="600" s="13" customFormat="1" ht="11.25"/>
    <row r="601" s="13" customFormat="1" ht="11.25"/>
    <row r="602" s="13" customFormat="1" ht="11.25"/>
    <row r="603" s="13" customFormat="1" ht="11.25"/>
    <row r="604" s="13" customFormat="1" ht="11.25"/>
    <row r="605" s="13" customFormat="1" ht="11.25"/>
    <row r="606" s="13" customFormat="1" ht="11.25"/>
    <row r="607" s="13" customFormat="1" ht="11.25"/>
    <row r="608" s="13" customFormat="1" ht="11.25"/>
    <row r="609" s="13" customFormat="1" ht="11.25"/>
    <row r="610" s="13" customFormat="1" ht="11.25"/>
    <row r="611" s="13" customFormat="1" ht="11.25"/>
    <row r="612" s="13" customFormat="1" ht="11.25"/>
    <row r="613" s="13" customFormat="1" ht="11.25"/>
    <row r="614" s="13" customFormat="1" ht="11.25"/>
    <row r="615" s="13" customFormat="1" ht="11.25"/>
    <row r="616" s="13" customFormat="1" ht="11.25"/>
    <row r="617" s="13" customFormat="1" ht="11.25"/>
    <row r="618" s="13" customFormat="1" ht="11.25"/>
    <row r="619" s="13" customFormat="1" ht="11.25"/>
    <row r="620" s="13" customFormat="1" ht="11.25"/>
    <row r="621" s="13" customFormat="1" ht="11.25"/>
    <row r="622" s="13" customFormat="1" ht="11.25"/>
    <row r="623" s="13" customFormat="1" ht="11.25"/>
    <row r="624" s="13" customFormat="1" ht="11.25"/>
    <row r="625" s="13" customFormat="1" ht="11.25"/>
    <row r="626" s="13" customFormat="1" ht="11.25"/>
    <row r="627" s="13" customFormat="1" ht="11.25"/>
    <row r="628" s="13" customFormat="1" ht="11.25"/>
    <row r="629" s="13" customFormat="1" ht="11.25"/>
    <row r="630" s="13" customFormat="1" ht="11.25"/>
    <row r="631" s="13" customFormat="1" ht="11.25"/>
    <row r="632" s="13" customFormat="1" ht="11.25"/>
    <row r="633" s="13" customFormat="1" ht="11.25"/>
    <row r="634" s="13" customFormat="1" ht="11.25"/>
    <row r="635" s="13" customFormat="1" ht="11.25"/>
    <row r="636" s="13" customFormat="1" ht="11.25"/>
    <row r="637" s="13" customFormat="1" ht="11.25"/>
    <row r="638" s="13" customFormat="1" ht="11.25"/>
    <row r="639" s="13" customFormat="1" ht="11.25"/>
    <row r="640" s="13" customFormat="1" ht="11.25"/>
    <row r="641" s="13" customFormat="1" ht="11.25"/>
    <row r="642" s="13" customFormat="1" ht="11.25"/>
    <row r="643" s="13" customFormat="1" ht="11.25"/>
    <row r="644" s="13" customFormat="1" ht="11.25"/>
    <row r="645" s="13" customFormat="1" ht="11.25"/>
    <row r="646" s="13" customFormat="1" ht="11.25"/>
    <row r="647" s="13" customFormat="1" ht="11.25"/>
    <row r="648" s="13" customFormat="1" ht="11.25"/>
    <row r="649" s="13" customFormat="1" ht="11.25"/>
    <row r="650" s="13" customFormat="1" ht="11.25"/>
    <row r="651" s="13" customFormat="1" ht="11.25"/>
    <row r="652" s="13" customFormat="1" ht="11.25"/>
    <row r="653" s="13" customFormat="1" ht="11.25"/>
    <row r="654" s="13" customFormat="1" ht="11.25"/>
    <row r="655" s="13" customFormat="1" ht="11.25"/>
    <row r="656" s="13" customFormat="1" ht="11.25"/>
    <row r="657" s="13" customFormat="1" ht="11.25"/>
    <row r="658" s="13" customFormat="1" ht="11.25"/>
    <row r="659" s="13" customFormat="1" ht="11.25"/>
    <row r="660" s="13" customFormat="1" ht="11.25"/>
    <row r="661" s="13" customFormat="1" ht="11.25"/>
    <row r="662" s="13" customFormat="1" ht="11.25"/>
    <row r="663" s="13" customFormat="1" ht="11.25"/>
    <row r="664" s="13" customFormat="1" ht="11.25"/>
    <row r="665" s="13" customFormat="1" ht="11.25"/>
    <row r="666" s="13" customFormat="1" ht="11.25"/>
    <row r="667" s="13" customFormat="1" ht="11.25"/>
    <row r="668" s="13" customFormat="1" ht="11.25"/>
    <row r="669" s="13" customFormat="1" ht="11.25"/>
    <row r="670" s="13" customFormat="1" ht="11.25"/>
    <row r="671" s="13" customFormat="1" ht="11.25"/>
    <row r="672" s="13" customFormat="1" ht="11.25"/>
    <row r="673" s="13" customFormat="1" ht="11.25"/>
    <row r="674" s="13" customFormat="1" ht="11.25"/>
    <row r="675" s="13" customFormat="1" ht="11.25"/>
    <row r="676" s="13" customFormat="1" ht="11.25"/>
    <row r="677" s="13" customFormat="1" ht="11.25"/>
    <row r="678" s="13" customFormat="1" ht="11.25"/>
    <row r="679" s="13" customFormat="1" ht="11.25"/>
    <row r="680" s="13" customFormat="1" ht="11.25"/>
    <row r="681" s="13" customFormat="1" ht="11.25"/>
    <row r="682" s="13" customFormat="1" ht="11.25"/>
    <row r="683" s="13" customFormat="1" ht="11.25"/>
    <row r="684" s="13" customFormat="1" ht="11.25"/>
    <row r="685" s="13" customFormat="1" ht="11.25"/>
    <row r="686" s="13" customFormat="1" ht="11.25"/>
    <row r="687" s="13" customFormat="1" ht="11.25"/>
    <row r="688" s="13" customFormat="1" ht="11.25"/>
    <row r="689" s="13" customFormat="1" ht="11.25"/>
    <row r="690" s="13" customFormat="1" ht="11.25"/>
    <row r="691" s="13" customFormat="1" ht="11.25"/>
    <row r="692" s="13" customFormat="1" ht="11.25"/>
    <row r="693" s="13" customFormat="1" ht="11.25"/>
    <row r="694" s="13" customFormat="1" ht="11.25"/>
    <row r="695" s="13" customFormat="1" ht="11.25"/>
    <row r="696" s="13" customFormat="1" ht="11.25"/>
    <row r="697" s="13" customFormat="1" ht="11.25"/>
    <row r="698" s="13" customFormat="1" ht="11.25"/>
    <row r="699" s="13" customFormat="1" ht="11.25"/>
    <row r="700" s="13" customFormat="1" ht="11.25"/>
    <row r="701" s="13" customFormat="1" ht="11.25"/>
    <row r="702" s="13" customFormat="1" ht="11.25"/>
    <row r="703" s="13" customFormat="1" ht="11.25"/>
    <row r="704" s="13" customFormat="1" ht="11.25"/>
    <row r="705" s="13" customFormat="1" ht="11.25"/>
    <row r="706" s="13" customFormat="1" ht="11.25"/>
    <row r="707" s="13" customFormat="1" ht="11.25"/>
    <row r="708" s="13" customFormat="1" ht="11.25"/>
    <row r="709" s="13" customFormat="1" ht="11.25"/>
    <row r="710" s="13" customFormat="1" ht="11.25"/>
    <row r="711" s="13" customFormat="1" ht="11.25"/>
    <row r="712" s="13" customFormat="1" ht="11.25"/>
    <row r="713" s="13" customFormat="1" ht="11.25"/>
    <row r="714" s="13" customFormat="1" ht="11.25"/>
    <row r="715" s="13" customFormat="1" ht="11.25"/>
    <row r="716" s="13" customFormat="1" ht="11.25"/>
    <row r="717" s="13" customFormat="1" ht="11.25"/>
    <row r="718" s="13" customFormat="1" ht="11.25"/>
    <row r="719" s="13" customFormat="1" ht="11.25"/>
    <row r="720" s="13" customFormat="1" ht="11.25"/>
    <row r="721" s="13" customFormat="1" ht="11.25"/>
    <row r="722" s="13" customFormat="1" ht="11.25"/>
    <row r="723" s="13" customFormat="1" ht="11.25"/>
    <row r="724" s="13" customFormat="1" ht="11.25"/>
    <row r="725" s="13" customFormat="1" ht="11.25"/>
    <row r="726" s="13" customFormat="1" ht="11.25"/>
    <row r="727" s="13" customFormat="1" ht="11.25"/>
    <row r="728" s="13" customFormat="1" ht="11.25"/>
    <row r="729" s="13" customFormat="1" ht="11.25"/>
    <row r="730" s="13" customFormat="1" ht="11.25"/>
    <row r="731" s="13" customFormat="1" ht="11.25"/>
    <row r="732" s="13" customFormat="1" ht="11.25"/>
    <row r="733" s="13" customFormat="1" ht="11.25"/>
    <row r="734" s="13" customFormat="1" ht="11.25"/>
    <row r="735" s="13" customFormat="1" ht="11.25"/>
    <row r="736" s="13" customFormat="1" ht="11.25"/>
    <row r="737" s="13" customFormat="1" ht="11.25"/>
    <row r="738" s="13" customFormat="1" ht="11.25"/>
    <row r="739" s="13" customFormat="1" ht="11.25"/>
    <row r="740" s="13" customFormat="1" ht="11.25"/>
    <row r="741" s="13" customFormat="1" ht="11.25"/>
    <row r="742" s="13" customFormat="1" ht="11.25"/>
    <row r="743" s="13" customFormat="1" ht="11.25"/>
    <row r="744" s="13" customFormat="1" ht="11.25"/>
    <row r="745" s="13" customFormat="1" ht="11.25"/>
    <row r="746" s="13" customFormat="1" ht="11.25"/>
    <row r="747" s="13" customFormat="1" ht="11.25"/>
    <row r="748" s="13" customFormat="1" ht="11.25"/>
    <row r="749" s="13" customFormat="1" ht="11.25"/>
    <row r="750" s="13" customFormat="1" ht="11.25"/>
    <row r="751" s="13" customFormat="1" ht="11.25"/>
    <row r="752" s="13" customFormat="1" ht="11.25"/>
    <row r="753" s="13" customFormat="1" ht="11.25"/>
    <row r="754" s="13" customFormat="1" ht="11.25"/>
    <row r="755" s="13" customFormat="1" ht="11.25"/>
    <row r="756" s="13" customFormat="1" ht="11.25"/>
    <row r="757" s="13" customFormat="1" ht="11.25"/>
    <row r="758" s="13" customFormat="1" ht="11.25"/>
    <row r="759" s="13" customFormat="1" ht="11.25"/>
    <row r="760" s="13" customFormat="1" ht="11.25"/>
    <row r="761" s="13" customFormat="1" ht="11.25"/>
    <row r="762" s="13" customFormat="1" ht="11.25"/>
    <row r="763" s="13" customFormat="1" ht="11.25"/>
    <row r="764" s="13" customFormat="1" ht="11.25"/>
    <row r="765" s="13" customFormat="1" ht="11.25"/>
    <row r="766" s="13" customFormat="1" ht="11.25"/>
    <row r="767" s="13" customFormat="1" ht="11.25"/>
    <row r="768" s="13" customFormat="1" ht="11.25"/>
    <row r="769" s="13" customFormat="1" ht="11.25"/>
    <row r="770" s="13" customFormat="1" ht="11.25"/>
    <row r="771" s="13" customFormat="1" ht="11.25"/>
    <row r="772" s="13" customFormat="1" ht="11.25"/>
    <row r="773" s="13" customFormat="1" ht="11.25"/>
    <row r="774" s="13" customFormat="1" ht="11.25"/>
    <row r="775" s="13" customFormat="1" ht="11.25"/>
    <row r="776" s="13" customFormat="1" ht="11.25"/>
    <row r="777" s="13" customFormat="1" ht="11.25"/>
    <row r="778" s="13" customFormat="1" ht="11.25"/>
    <row r="779" s="13" customFormat="1" ht="11.25"/>
    <row r="780" s="13" customFormat="1" ht="11.25"/>
    <row r="781" s="13" customFormat="1" ht="11.25"/>
    <row r="782" s="13" customFormat="1" ht="11.25"/>
    <row r="783" s="13" customFormat="1" ht="11.25"/>
    <row r="784" s="13" customFormat="1" ht="11.25"/>
    <row r="785" s="13" customFormat="1" ht="11.25"/>
    <row r="786" s="13" customFormat="1" ht="11.25"/>
    <row r="787" s="13" customFormat="1" ht="11.25"/>
    <row r="788" s="13" customFormat="1" ht="11.25"/>
    <row r="789" s="13" customFormat="1" ht="11.25"/>
    <row r="790" s="13" customFormat="1" ht="11.25"/>
    <row r="791" s="13" customFormat="1" ht="11.25"/>
    <row r="792" s="13" customFormat="1" ht="11.25"/>
    <row r="793" s="13" customFormat="1" ht="11.25"/>
    <row r="794" s="13" customFormat="1" ht="11.25"/>
    <row r="795" s="13" customFormat="1" ht="11.25"/>
    <row r="796" s="13" customFormat="1" ht="11.25"/>
    <row r="797" s="13" customFormat="1" ht="11.25"/>
    <row r="798" s="13" customFormat="1" ht="11.25"/>
    <row r="799" s="13" customFormat="1" ht="11.25"/>
    <row r="800" s="13" customFormat="1" ht="11.25"/>
    <row r="801" s="13" customFormat="1" ht="11.25"/>
    <row r="802" s="13" customFormat="1" ht="11.25"/>
    <row r="803" s="13" customFormat="1" ht="11.25"/>
    <row r="804" s="13" customFormat="1" ht="11.25"/>
    <row r="805" s="13" customFormat="1" ht="11.25"/>
    <row r="806" s="13" customFormat="1" ht="11.25"/>
    <row r="807" s="13" customFormat="1" ht="11.25"/>
    <row r="808" s="13" customFormat="1" ht="11.25"/>
    <row r="809" s="13" customFormat="1" ht="11.25"/>
    <row r="810" s="13" customFormat="1" ht="11.25"/>
    <row r="811" s="13" customFormat="1" ht="11.25"/>
    <row r="812" s="13" customFormat="1" ht="11.25"/>
    <row r="813" s="13" customFormat="1" ht="11.25"/>
    <row r="814" s="13" customFormat="1" ht="11.25"/>
    <row r="815" s="13" customFormat="1" ht="11.25"/>
    <row r="816" s="13" customFormat="1" ht="11.25"/>
    <row r="817" s="13" customFormat="1" ht="11.25"/>
    <row r="818" s="13" customFormat="1" ht="11.25"/>
    <row r="819" s="13" customFormat="1" ht="11.25"/>
    <row r="820" s="13" customFormat="1" ht="11.25"/>
    <row r="821" s="13" customFormat="1" ht="11.25"/>
    <row r="822" s="13" customFormat="1" ht="11.25"/>
    <row r="823" s="13" customFormat="1" ht="11.25"/>
    <row r="824" s="13" customFormat="1" ht="11.25"/>
    <row r="825" s="13" customFormat="1" ht="11.25"/>
    <row r="826" s="13" customFormat="1" ht="11.25"/>
    <row r="827" s="13" customFormat="1" ht="11.25"/>
    <row r="828" s="13" customFormat="1" ht="11.25"/>
    <row r="829" s="13" customFormat="1" ht="11.25"/>
    <row r="830" s="13" customFormat="1" ht="11.25"/>
    <row r="831" s="13" customFormat="1" ht="11.25"/>
    <row r="832" s="13" customFormat="1" ht="11.25"/>
    <row r="833" s="13" customFormat="1" ht="11.25"/>
    <row r="834" s="13" customFormat="1" ht="11.25"/>
    <row r="835" s="13" customFormat="1" ht="11.25"/>
    <row r="836" s="13" customFormat="1" ht="11.25"/>
    <row r="837" s="13" customFormat="1" ht="11.25"/>
    <row r="838" s="13" customFormat="1" ht="11.25"/>
    <row r="839" s="13" customFormat="1" ht="11.25"/>
    <row r="840" s="13" customFormat="1" ht="11.25"/>
    <row r="841" s="13" customFormat="1" ht="11.25"/>
    <row r="842" s="13" customFormat="1" ht="11.25"/>
    <row r="843" s="13" customFormat="1" ht="11.25"/>
    <row r="844" s="13" customFormat="1" ht="11.25"/>
    <row r="845" s="13" customFormat="1" ht="11.25"/>
    <row r="846" s="13" customFormat="1" ht="11.25"/>
    <row r="847" s="13" customFormat="1" ht="11.25"/>
    <row r="848" s="13" customFormat="1" ht="11.25"/>
    <row r="849" s="13" customFormat="1" ht="11.25"/>
    <row r="850" s="13" customFormat="1" ht="11.25"/>
    <row r="851" s="13" customFormat="1" ht="11.25"/>
    <row r="852" s="13" customFormat="1" ht="11.25"/>
    <row r="853" s="13" customFormat="1" ht="11.25"/>
    <row r="854" s="13" customFormat="1" ht="11.25"/>
    <row r="855" s="13" customFormat="1" ht="11.25"/>
    <row r="856" s="13" customFormat="1" ht="11.25"/>
    <row r="857" s="13" customFormat="1" ht="11.25"/>
    <row r="858" s="13" customFormat="1" ht="11.25"/>
    <row r="859" s="13" customFormat="1" ht="11.25"/>
    <row r="860" s="13" customFormat="1" ht="11.25"/>
    <row r="861" s="13" customFormat="1" ht="11.25"/>
    <row r="862" s="13" customFormat="1" ht="11.25"/>
    <row r="863" s="13" customFormat="1" ht="11.25"/>
    <row r="864" s="13" customFormat="1" ht="11.25"/>
    <row r="865" s="13" customFormat="1" ht="11.25"/>
    <row r="866" s="13" customFormat="1" ht="11.25"/>
    <row r="867" s="13" customFormat="1" ht="11.25"/>
    <row r="868" s="13" customFormat="1" ht="11.25"/>
    <row r="869" s="13" customFormat="1" ht="11.25"/>
    <row r="870" s="13" customFormat="1" ht="11.25"/>
    <row r="871" s="13" customFormat="1" ht="11.25"/>
    <row r="872" s="13" customFormat="1" ht="11.25"/>
    <row r="873" s="13" customFormat="1" ht="11.25"/>
    <row r="874" s="13" customFormat="1" ht="11.25"/>
    <row r="875" s="13" customFormat="1" ht="11.25"/>
    <row r="876" s="13" customFormat="1" ht="11.25"/>
    <row r="877" s="13" customFormat="1" ht="11.25"/>
    <row r="878" s="13" customFormat="1" ht="11.25"/>
    <row r="879" s="13" customFormat="1" ht="11.25"/>
    <row r="880" s="13" customFormat="1" ht="11.25"/>
    <row r="881" s="13" customFormat="1" ht="11.25"/>
    <row r="882" s="13" customFormat="1" ht="11.25"/>
    <row r="883" s="13" customFormat="1" ht="11.25"/>
    <row r="884" s="13" customFormat="1" ht="11.25"/>
    <row r="885" s="13" customFormat="1" ht="11.25"/>
    <row r="886" s="13" customFormat="1" ht="11.25"/>
    <row r="887" s="13" customFormat="1" ht="11.25"/>
    <row r="888" s="13" customFormat="1" ht="11.25"/>
    <row r="889" s="13" customFormat="1" ht="11.25"/>
    <row r="890" s="13" customFormat="1" ht="11.25"/>
    <row r="891" s="13" customFormat="1" ht="11.25"/>
    <row r="892" s="13" customFormat="1" ht="11.25"/>
    <row r="893" s="13" customFormat="1" ht="11.25"/>
    <row r="894" s="13" customFormat="1" ht="11.25"/>
    <row r="895" s="13" customFormat="1" ht="11.25"/>
    <row r="896" s="13" customFormat="1" ht="11.25"/>
    <row r="897" s="13" customFormat="1" ht="11.25"/>
    <row r="898" s="13" customFormat="1" ht="11.25"/>
    <row r="899" s="13" customFormat="1" ht="11.25"/>
    <row r="900" s="13" customFormat="1" ht="11.25"/>
    <row r="901" s="13" customFormat="1" ht="11.25"/>
    <row r="902" s="13" customFormat="1" ht="11.25"/>
    <row r="903" s="13" customFormat="1" ht="11.25"/>
    <row r="904" s="13" customFormat="1" ht="11.25"/>
    <row r="905" s="13" customFormat="1" ht="11.25"/>
    <row r="906" s="13" customFormat="1" ht="11.25"/>
    <row r="907" s="13" customFormat="1" ht="11.25"/>
    <row r="908" s="13" customFormat="1" ht="11.25"/>
    <row r="909" s="13" customFormat="1" ht="11.25"/>
    <row r="910" s="13" customFormat="1" ht="11.25"/>
    <row r="911" s="13" customFormat="1" ht="11.25"/>
    <row r="912" s="13" customFormat="1" ht="11.25"/>
    <row r="913" s="13" customFormat="1" ht="11.25"/>
    <row r="914" s="13" customFormat="1" ht="11.25"/>
    <row r="915" s="13" customFormat="1" ht="11.25"/>
    <row r="916" s="13" customFormat="1" ht="11.25"/>
    <row r="917" s="13" customFormat="1" ht="11.25"/>
    <row r="918" s="13" customFormat="1" ht="11.25"/>
    <row r="919" s="13" customFormat="1" ht="11.25"/>
    <row r="920" s="13" customFormat="1" ht="11.25"/>
    <row r="921" s="13" customFormat="1" ht="11.25"/>
    <row r="922" s="13" customFormat="1" ht="11.25"/>
    <row r="923" s="13" customFormat="1" ht="11.25"/>
    <row r="924" s="13" customFormat="1" ht="11.25"/>
    <row r="925" s="13" customFormat="1" ht="11.25"/>
    <row r="926" s="13" customFormat="1" ht="11.25"/>
    <row r="927" s="13" customFormat="1" ht="11.25"/>
    <row r="928" s="13" customFormat="1" ht="11.25"/>
    <row r="929" s="13" customFormat="1" ht="11.25"/>
    <row r="930" s="13" customFormat="1" ht="11.25"/>
    <row r="931" s="13" customFormat="1" ht="11.25"/>
    <row r="932" s="13" customFormat="1" ht="11.25"/>
    <row r="933" s="13" customFormat="1" ht="11.25"/>
    <row r="934" s="13" customFormat="1" ht="11.25"/>
    <row r="935" s="13" customFormat="1" ht="11.25"/>
    <row r="936" s="13" customFormat="1" ht="11.25"/>
    <row r="937" s="13" customFormat="1" ht="11.25"/>
    <row r="938" s="13" customFormat="1" ht="11.25"/>
    <row r="939" s="13" customFormat="1" ht="11.25"/>
    <row r="940" s="13" customFormat="1" ht="11.25"/>
    <row r="941" s="13" customFormat="1" ht="11.25"/>
    <row r="942" s="13" customFormat="1" ht="11.25"/>
    <row r="943" s="13" customFormat="1" ht="11.25"/>
    <row r="944" s="13" customFormat="1" ht="11.25"/>
    <row r="945" s="13" customFormat="1" ht="11.25"/>
    <row r="946" s="13" customFormat="1" ht="11.25"/>
    <row r="947" s="13" customFormat="1" ht="11.25"/>
    <row r="948" s="13" customFormat="1" ht="11.25"/>
    <row r="949" s="13" customFormat="1" ht="11.25"/>
    <row r="950" s="13" customFormat="1" ht="11.25"/>
    <row r="951" s="13" customFormat="1" ht="11.25"/>
    <row r="952" s="13" customFormat="1" ht="11.25"/>
    <row r="953" s="13" customFormat="1" ht="11.25"/>
    <row r="954" s="13" customFormat="1" ht="11.25"/>
    <row r="955" s="13" customFormat="1" ht="11.25"/>
    <row r="956" s="13" customFormat="1" ht="11.25"/>
    <row r="957" s="13" customFormat="1" ht="11.25"/>
    <row r="958" s="13" customFormat="1" ht="11.25"/>
    <row r="959" s="13" customFormat="1" ht="11.25"/>
    <row r="960" s="13" customFormat="1" ht="11.25"/>
    <row r="961" s="13" customFormat="1" ht="11.25"/>
    <row r="962" s="13" customFormat="1" ht="11.25"/>
    <row r="963" s="13" customFormat="1" ht="11.25"/>
    <row r="964" s="13" customFormat="1" ht="11.25"/>
    <row r="965" s="13" customFormat="1" ht="11.25"/>
    <row r="966" s="13" customFormat="1" ht="11.25"/>
    <row r="967" s="13" customFormat="1" ht="11.25"/>
    <row r="968" s="13" customFormat="1" ht="11.25"/>
    <row r="969" s="13" customFormat="1" ht="11.25"/>
    <row r="970" s="13" customFormat="1" ht="11.25"/>
    <row r="971" s="13" customFormat="1" ht="11.25"/>
    <row r="972" s="13" customFormat="1" ht="11.25"/>
    <row r="973" s="13" customFormat="1" ht="11.25"/>
    <row r="974" s="13" customFormat="1" ht="11.25"/>
    <row r="975" s="13" customFormat="1" ht="11.25"/>
    <row r="976" s="13" customFormat="1" ht="11.25"/>
    <row r="977" s="13" customFormat="1" ht="11.25"/>
    <row r="978" s="13" customFormat="1" ht="11.25"/>
    <row r="979" s="13" customFormat="1" ht="11.25"/>
    <row r="980" s="13" customFormat="1" ht="11.25"/>
    <row r="981" s="13" customFormat="1" ht="11.25"/>
    <row r="982" s="13" customFormat="1" ht="11.25"/>
    <row r="983" s="13" customFormat="1" ht="11.25"/>
    <row r="984" s="13" customFormat="1" ht="11.25"/>
    <row r="985" s="13" customFormat="1" ht="11.25"/>
    <row r="986" s="13" customFormat="1" ht="11.25"/>
    <row r="987" s="13" customFormat="1" ht="11.25"/>
    <row r="988" s="13" customFormat="1" ht="11.25"/>
    <row r="989" s="13" customFormat="1" ht="11.25"/>
    <row r="990" s="13" customFormat="1" ht="11.25"/>
    <row r="991" s="13" customFormat="1" ht="11.25"/>
    <row r="992" s="13" customFormat="1" ht="11.25"/>
    <row r="993" s="13" customFormat="1" ht="11.25"/>
    <row r="994" s="13" customFormat="1" ht="11.25"/>
    <row r="995" s="13" customFormat="1" ht="11.25"/>
    <row r="996" s="13" customFormat="1" ht="11.25"/>
    <row r="997" s="13" customFormat="1" ht="11.25"/>
    <row r="998" s="13" customFormat="1" ht="11.25"/>
    <row r="999" s="13" customFormat="1" ht="11.25"/>
    <row r="1000" s="13" customFormat="1" ht="11.25"/>
    <row r="1001" s="13" customFormat="1" ht="11.25"/>
    <row r="1002" s="13" customFormat="1" ht="11.25"/>
    <row r="1003" s="13" customFormat="1" ht="11.25"/>
    <row r="1004" s="13" customFormat="1" ht="11.25"/>
    <row r="1005" s="13" customFormat="1" ht="11.25"/>
    <row r="1006" s="13" customFormat="1" ht="11.25"/>
    <row r="1007" s="13" customFormat="1" ht="11.25"/>
    <row r="1008" s="13" customFormat="1" ht="11.25"/>
    <row r="1009" s="13" customFormat="1" ht="11.25"/>
    <row r="1010" s="13" customFormat="1" ht="11.25"/>
    <row r="1011" s="13" customFormat="1" ht="11.25"/>
    <row r="1012" s="13" customFormat="1" ht="11.25"/>
    <row r="1013" s="13" customFormat="1" ht="11.25"/>
    <row r="1014" s="13" customFormat="1" ht="11.25"/>
    <row r="1015" s="13" customFormat="1" ht="11.25"/>
    <row r="1016" s="13" customFormat="1" ht="11.25"/>
    <row r="1017" s="13" customFormat="1" ht="11.25"/>
    <row r="1018" s="13" customFormat="1" ht="11.25"/>
    <row r="1019" s="13" customFormat="1" ht="11.25"/>
    <row r="1020" s="13" customFormat="1" ht="11.25"/>
    <row r="1021" s="13" customFormat="1" ht="11.25"/>
    <row r="1022" s="13" customFormat="1" ht="11.25"/>
    <row r="1023" s="13" customFormat="1" ht="11.25"/>
    <row r="1024" s="13" customFormat="1" ht="11.25"/>
    <row r="1025" s="13" customFormat="1" ht="11.25"/>
    <row r="1026" s="13" customFormat="1" ht="11.25"/>
    <row r="1027" s="13" customFormat="1" ht="11.25"/>
    <row r="1028" s="13" customFormat="1" ht="11.25"/>
    <row r="1029" s="13" customFormat="1" ht="11.25"/>
    <row r="1030" s="13" customFormat="1" ht="11.25"/>
    <row r="1031" s="13" customFormat="1" ht="11.25"/>
    <row r="1032" s="13" customFormat="1" ht="11.25"/>
    <row r="1033" s="13" customFormat="1" ht="11.25"/>
    <row r="1034" s="13" customFormat="1" ht="11.25"/>
    <row r="1035" s="13" customFormat="1" ht="11.25"/>
    <row r="1036" s="13" customFormat="1" ht="11.25"/>
    <row r="1037" s="13" customFormat="1" ht="11.25"/>
    <row r="1038" s="13" customFormat="1" ht="11.25"/>
    <row r="1039" s="13" customFormat="1" ht="11.25"/>
    <row r="1040" s="13" customFormat="1" ht="11.25"/>
    <row r="1041" s="13" customFormat="1" ht="11.25"/>
    <row r="1042" s="13" customFormat="1" ht="11.25"/>
    <row r="1043" s="13" customFormat="1" ht="11.25"/>
    <row r="1044" s="13" customFormat="1" ht="11.25"/>
    <row r="1045" s="13" customFormat="1" ht="11.25"/>
    <row r="1046" s="13" customFormat="1" ht="11.25"/>
    <row r="1047" s="13" customFormat="1" ht="11.25"/>
    <row r="1048" s="13" customFormat="1" ht="11.25"/>
    <row r="1049" s="13" customFormat="1" ht="11.25"/>
    <row r="1050" s="13" customFormat="1" ht="11.25"/>
    <row r="1051" s="13" customFormat="1" ht="11.25"/>
    <row r="1052" s="13" customFormat="1" ht="11.25"/>
    <row r="1053" s="13" customFormat="1" ht="11.25"/>
    <row r="1054" s="13" customFormat="1" ht="11.25"/>
    <row r="1055" s="13" customFormat="1" ht="11.25"/>
    <row r="1056" s="13" customFormat="1" ht="11.25"/>
    <row r="1057" s="13" customFormat="1" ht="11.25"/>
    <row r="1058" s="13" customFormat="1" ht="11.25"/>
    <row r="1059" s="13" customFormat="1" ht="11.25"/>
    <row r="1060" s="13" customFormat="1" ht="11.25"/>
    <row r="1061" s="13" customFormat="1" ht="11.25"/>
    <row r="1062" s="13" customFormat="1" ht="11.25"/>
    <row r="1063" s="13" customFormat="1" ht="11.25"/>
    <row r="1064" s="13" customFormat="1" ht="11.25"/>
    <row r="1065" s="13" customFormat="1" ht="11.25"/>
    <row r="1066" s="13" customFormat="1" ht="11.25"/>
    <row r="1067" s="13" customFormat="1" ht="11.25"/>
    <row r="1068" s="13" customFormat="1" ht="11.25"/>
    <row r="1069" s="13" customFormat="1" ht="11.25"/>
    <row r="1070" s="13" customFormat="1" ht="11.25"/>
    <row r="1071" s="13" customFormat="1" ht="11.25"/>
    <row r="1072" s="13" customFormat="1" ht="11.25"/>
    <row r="1073" s="13" customFormat="1" ht="11.25"/>
    <row r="1074" s="13" customFormat="1" ht="11.25"/>
    <row r="1075" s="13" customFormat="1" ht="11.25"/>
    <row r="1076" s="13" customFormat="1" ht="11.25"/>
    <row r="1077" s="13" customFormat="1" ht="11.25"/>
    <row r="1078" s="13" customFormat="1" ht="11.25"/>
    <row r="1079" s="13" customFormat="1" ht="11.25"/>
    <row r="1080" s="13" customFormat="1" ht="11.25"/>
    <row r="1081" s="13" customFormat="1" ht="11.25"/>
    <row r="1082" s="13" customFormat="1" ht="11.25"/>
    <row r="1083" s="13" customFormat="1" ht="11.25"/>
    <row r="1084" s="13" customFormat="1" ht="11.25"/>
    <row r="1085" s="13" customFormat="1" ht="11.25"/>
    <row r="1086" s="13" customFormat="1" ht="11.25"/>
    <row r="1087" s="13" customFormat="1" ht="11.25"/>
    <row r="1088" s="13" customFormat="1" ht="11.25"/>
    <row r="1089" s="13" customFormat="1" ht="11.25"/>
    <row r="1090" s="13" customFormat="1" ht="11.25"/>
    <row r="1091" s="13" customFormat="1" ht="11.25"/>
    <row r="1092" s="13" customFormat="1" ht="11.25"/>
    <row r="1093" s="13" customFormat="1" ht="11.25"/>
    <row r="1094" s="13" customFormat="1" ht="11.25"/>
    <row r="1095" s="13" customFormat="1" ht="11.25"/>
    <row r="1096" s="13" customFormat="1" ht="11.25"/>
    <row r="1097" s="13" customFormat="1" ht="11.25"/>
    <row r="1098" s="13" customFormat="1" ht="11.25"/>
    <row r="1099" s="13" customFormat="1" ht="11.25"/>
    <row r="1100" s="13" customFormat="1" ht="11.25"/>
    <row r="1101" s="13" customFormat="1" ht="11.25"/>
    <row r="1102" s="13" customFormat="1" ht="11.25"/>
    <row r="1103" s="13" customFormat="1" ht="11.25"/>
    <row r="1104" s="13" customFormat="1" ht="11.25"/>
    <row r="1105" s="13" customFormat="1" ht="11.25"/>
    <row r="1106" s="13" customFormat="1" ht="11.25"/>
    <row r="1107" s="13" customFormat="1" ht="11.25"/>
    <row r="1108" s="13" customFormat="1" ht="11.25"/>
    <row r="1109" s="13" customFormat="1" ht="11.25"/>
    <row r="1110" s="13" customFormat="1" ht="11.25"/>
    <row r="1111" s="13" customFormat="1" ht="11.25"/>
    <row r="1112" s="13" customFormat="1" ht="11.25"/>
    <row r="1113" s="13" customFormat="1" ht="11.25"/>
    <row r="1114" s="13" customFormat="1" ht="11.25"/>
    <row r="1115" s="13" customFormat="1" ht="11.25"/>
    <row r="1116" s="13" customFormat="1" ht="11.25"/>
    <row r="1117" s="13" customFormat="1" ht="11.25"/>
    <row r="1118" s="13" customFormat="1" ht="11.25"/>
    <row r="1119" s="13" customFormat="1" ht="11.25"/>
    <row r="1120" s="13" customFormat="1" ht="11.25"/>
    <row r="1121" s="13" customFormat="1" ht="11.25"/>
    <row r="1122" s="13" customFormat="1" ht="11.25"/>
    <row r="1123" s="13" customFormat="1" ht="11.25"/>
    <row r="1124" s="13" customFormat="1" ht="11.25"/>
    <row r="1125" s="13" customFormat="1" ht="11.25"/>
    <row r="1126" s="13" customFormat="1" ht="11.25"/>
    <row r="1127" s="13" customFormat="1" ht="11.25"/>
    <row r="1128" s="13" customFormat="1" ht="11.25"/>
    <row r="1129" s="13" customFormat="1" ht="11.25"/>
    <row r="1130" s="13" customFormat="1" ht="11.25"/>
    <row r="1131" s="13" customFormat="1" ht="11.25"/>
    <row r="1132" s="13" customFormat="1" ht="11.25"/>
    <row r="1133" s="13" customFormat="1" ht="11.25"/>
    <row r="1134" s="13" customFormat="1" ht="11.25"/>
    <row r="1135" s="13" customFormat="1" ht="11.25"/>
    <row r="1136" s="13" customFormat="1" ht="11.25"/>
    <row r="1137" s="13" customFormat="1" ht="11.25"/>
    <row r="1138" s="13" customFormat="1" ht="11.25"/>
    <row r="1139" s="13" customFormat="1" ht="11.25"/>
    <row r="1140" s="13" customFormat="1" ht="11.25"/>
    <row r="1141" s="13" customFormat="1" ht="11.25"/>
    <row r="1142" s="13" customFormat="1" ht="11.25"/>
    <row r="1143" s="13" customFormat="1" ht="11.25"/>
    <row r="1144" s="13" customFormat="1" ht="11.25"/>
    <row r="1145" s="13" customFormat="1" ht="11.25"/>
    <row r="1146" s="13" customFormat="1" ht="11.25"/>
    <row r="1147" s="13" customFormat="1" ht="11.25"/>
    <row r="1148" s="13" customFormat="1" ht="11.25"/>
    <row r="1149" s="13" customFormat="1" ht="11.25"/>
    <row r="1150" s="13" customFormat="1" ht="11.25"/>
    <row r="1151" s="13" customFormat="1" ht="11.25"/>
  </sheetData>
  <mergeCells count="20">
    <mergeCell ref="C18:C21"/>
    <mergeCell ref="G18:G21"/>
    <mergeCell ref="C11:C12"/>
    <mergeCell ref="G11:G12"/>
    <mergeCell ref="I11:I12"/>
    <mergeCell ref="C1:H4"/>
    <mergeCell ref="C5:E5"/>
    <mergeCell ref="F5:H5"/>
    <mergeCell ref="C6:E6"/>
    <mergeCell ref="F6:H6"/>
    <mergeCell ref="A1:B6"/>
    <mergeCell ref="A22:B22"/>
    <mergeCell ref="C7:G7"/>
    <mergeCell ref="H11:H12"/>
    <mergeCell ref="A9:B9"/>
    <mergeCell ref="A10:B10"/>
    <mergeCell ref="A13:I13"/>
    <mergeCell ref="D11:F11"/>
    <mergeCell ref="A11:A12"/>
    <mergeCell ref="B11:B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60"/>
  <sheetViews>
    <sheetView showGridLines="0" workbookViewId="0">
      <selection activeCell="C12" sqref="C12"/>
    </sheetView>
  </sheetViews>
  <sheetFormatPr baseColWidth="10" defaultRowHeight="12.75"/>
  <cols>
    <col min="1" max="1" width="7.28515625" style="6" customWidth="1"/>
    <col min="2" max="2" width="21.140625" style="6" customWidth="1"/>
    <col min="3" max="3" width="12.7109375" style="6" customWidth="1"/>
    <col min="4" max="4" width="20" style="6" customWidth="1"/>
    <col min="5" max="5" width="25.5703125" style="6" hidden="1" customWidth="1"/>
    <col min="6" max="6" width="8.7109375" style="6" customWidth="1"/>
    <col min="7" max="8" width="10.5703125" style="6" customWidth="1"/>
    <col min="9" max="9" width="12.85546875" style="6" customWidth="1"/>
    <col min="10" max="10" width="8.5703125" style="6" customWidth="1"/>
    <col min="11" max="11" width="11" style="6" customWidth="1"/>
    <col min="12" max="12" width="8.7109375" style="6" customWidth="1"/>
    <col min="13" max="13" width="9" style="6" customWidth="1"/>
    <col min="14" max="14" width="8.7109375" style="6" customWidth="1"/>
    <col min="15" max="15" width="8.85546875" style="6" customWidth="1"/>
    <col min="16" max="16" width="8.7109375" style="6" customWidth="1"/>
    <col min="17" max="17" width="9.7109375" style="6" customWidth="1"/>
    <col min="18" max="18" width="10.7109375" style="6" customWidth="1"/>
    <col min="19" max="19" width="10.85546875" style="6" customWidth="1"/>
    <col min="20" max="21" width="8.5703125" style="6" customWidth="1"/>
    <col min="22" max="22" width="9.5703125" style="6" customWidth="1"/>
    <col min="23" max="23" width="9.42578125" style="6" customWidth="1"/>
    <col min="24" max="24" width="10.140625" style="6" customWidth="1"/>
    <col min="25" max="26" width="8.85546875" style="6" customWidth="1"/>
    <col min="27" max="27" width="8.7109375" style="6" customWidth="1"/>
    <col min="28" max="28" width="10.140625" style="6" customWidth="1"/>
    <col min="29" max="29" width="9.140625" style="6" customWidth="1"/>
    <col min="30" max="30" width="9.7109375" style="6" customWidth="1"/>
    <col min="31" max="31" width="8.7109375" style="6" customWidth="1"/>
    <col min="32" max="32" width="9.28515625" style="6" customWidth="1"/>
    <col min="33" max="34" width="9.5703125" style="6" customWidth="1"/>
    <col min="35" max="35" width="8.85546875" style="6" customWidth="1"/>
    <col min="36" max="36" width="12.5703125" style="6" customWidth="1"/>
    <col min="37" max="16384" width="11.42578125" style="6"/>
  </cols>
  <sheetData>
    <row r="1" spans="1:10">
      <c r="A1" s="257"/>
      <c r="B1" s="258"/>
      <c r="C1" s="263" t="s">
        <v>179</v>
      </c>
      <c r="D1" s="264"/>
      <c r="E1" s="264"/>
      <c r="F1" s="264"/>
      <c r="G1" s="264"/>
      <c r="H1" s="265"/>
      <c r="I1" s="168"/>
    </row>
    <row r="2" spans="1:10">
      <c r="A2" s="259"/>
      <c r="B2" s="260"/>
      <c r="C2" s="266"/>
      <c r="D2" s="267"/>
      <c r="E2" s="267"/>
      <c r="F2" s="267"/>
      <c r="G2" s="267"/>
      <c r="H2" s="268"/>
      <c r="I2" s="168"/>
    </row>
    <row r="3" spans="1:10">
      <c r="A3" s="259"/>
      <c r="B3" s="260"/>
      <c r="C3" s="266"/>
      <c r="D3" s="267"/>
      <c r="E3" s="267"/>
      <c r="F3" s="267"/>
      <c r="G3" s="267"/>
      <c r="H3" s="268"/>
      <c r="I3" s="169" t="s">
        <v>180</v>
      </c>
    </row>
    <row r="4" spans="1:10">
      <c r="A4" s="259"/>
      <c r="B4" s="260"/>
      <c r="C4" s="269"/>
      <c r="D4" s="270"/>
      <c r="E4" s="270"/>
      <c r="F4" s="270"/>
      <c r="G4" s="270"/>
      <c r="H4" s="271"/>
      <c r="I4" s="168" t="s">
        <v>186</v>
      </c>
    </row>
    <row r="5" spans="1:10" s="25" customFormat="1" ht="18">
      <c r="A5" s="259"/>
      <c r="B5" s="260"/>
      <c r="C5" s="272" t="s">
        <v>182</v>
      </c>
      <c r="D5" s="273"/>
      <c r="E5" s="274"/>
      <c r="F5" s="272" t="s">
        <v>183</v>
      </c>
      <c r="G5" s="273"/>
      <c r="H5" s="273"/>
      <c r="I5" s="169"/>
      <c r="J5" s="24"/>
    </row>
    <row r="6" spans="1:10" ht="15.75" customHeight="1">
      <c r="A6" s="261"/>
      <c r="B6" s="262"/>
      <c r="C6" s="272">
        <v>0</v>
      </c>
      <c r="D6" s="273"/>
      <c r="E6" s="274"/>
      <c r="F6" s="272" t="s">
        <v>184</v>
      </c>
      <c r="G6" s="273"/>
      <c r="H6" s="273"/>
      <c r="I6" s="168"/>
      <c r="J6" s="10"/>
    </row>
    <row r="7" spans="1:10" s="15" customFormat="1" ht="14.25">
      <c r="A7" s="14" t="s">
        <v>7</v>
      </c>
      <c r="B7" s="14"/>
      <c r="C7" s="333" t="s">
        <v>164</v>
      </c>
      <c r="D7" s="333"/>
      <c r="E7" s="125" t="str">
        <f>+'POA-05'!I7</f>
        <v>113-900-1</v>
      </c>
      <c r="G7" s="20"/>
      <c r="H7" s="20"/>
      <c r="I7" s="20"/>
      <c r="J7" s="16"/>
    </row>
    <row r="8" spans="1:10" s="15" customFormat="1" ht="15" customHeight="1">
      <c r="A8" s="14"/>
      <c r="B8" s="14"/>
      <c r="C8" s="14"/>
      <c r="D8" s="20"/>
      <c r="E8" s="20"/>
      <c r="F8" s="20"/>
      <c r="G8" s="20"/>
      <c r="H8" s="20"/>
      <c r="I8" s="20"/>
      <c r="J8" s="16"/>
    </row>
    <row r="9" spans="1:10" s="15" customFormat="1" ht="14.25">
      <c r="A9" s="16" t="s">
        <v>8</v>
      </c>
      <c r="B9" s="16"/>
      <c r="C9" s="328">
        <f>+'POA-01'!C8</f>
        <v>329929867</v>
      </c>
      <c r="D9" s="328"/>
      <c r="E9" s="20"/>
      <c r="F9" s="20"/>
      <c r="G9" s="20"/>
      <c r="H9" s="20"/>
      <c r="I9" s="20"/>
      <c r="J9" s="16"/>
    </row>
    <row r="10" spans="1:10" s="15" customFormat="1" ht="14.25">
      <c r="A10" s="280" t="s">
        <v>188</v>
      </c>
      <c r="B10" s="280"/>
      <c r="C10" s="32"/>
      <c r="D10" s="125" t="s">
        <v>112</v>
      </c>
      <c r="E10" s="20"/>
      <c r="F10" s="20"/>
      <c r="G10" s="20"/>
      <c r="H10" s="20"/>
      <c r="I10" s="20"/>
      <c r="J10" s="16"/>
    </row>
    <row r="11" spans="1:10" s="13" customFormat="1">
      <c r="A11" s="280" t="s">
        <v>189</v>
      </c>
      <c r="B11" s="280"/>
      <c r="C11" s="181">
        <f>+'POA-01'!C10</f>
        <v>329929867</v>
      </c>
    </row>
    <row r="12" spans="1:10" s="17" customFormat="1" thickBot="1">
      <c r="A12" s="21" t="s">
        <v>42</v>
      </c>
      <c r="B12" s="21"/>
      <c r="D12" s="18" t="s">
        <v>43</v>
      </c>
    </row>
    <row r="13" spans="1:10" s="13" customFormat="1" ht="12.75" customHeight="1" thickBot="1">
      <c r="A13" s="91" t="s">
        <v>44</v>
      </c>
      <c r="B13" s="329" t="s">
        <v>30</v>
      </c>
      <c r="C13" s="330"/>
      <c r="D13" s="92" t="s">
        <v>23</v>
      </c>
    </row>
    <row r="14" spans="1:10" s="13" customFormat="1" ht="11.25">
      <c r="A14" s="89">
        <v>2</v>
      </c>
      <c r="B14" s="331" t="s">
        <v>140</v>
      </c>
      <c r="C14" s="332"/>
      <c r="D14" s="90">
        <f>SUM(D15:D28)</f>
        <v>2000000</v>
      </c>
    </row>
    <row r="15" spans="1:10" s="13" customFormat="1" ht="11.25">
      <c r="A15" s="66" t="s">
        <v>116</v>
      </c>
      <c r="B15" s="322" t="s">
        <v>115</v>
      </c>
      <c r="C15" s="323"/>
      <c r="D15" s="64"/>
    </row>
    <row r="16" spans="1:10" s="13" customFormat="1" ht="11.25">
      <c r="A16" s="66" t="s">
        <v>117</v>
      </c>
      <c r="B16" s="322" t="s">
        <v>118</v>
      </c>
      <c r="C16" s="323"/>
      <c r="D16" s="64"/>
    </row>
    <row r="17" spans="1:4" s="13" customFormat="1" ht="11.25">
      <c r="A17" s="66" t="s">
        <v>119</v>
      </c>
      <c r="B17" s="322" t="s">
        <v>130</v>
      </c>
      <c r="C17" s="323"/>
      <c r="D17" s="64"/>
    </row>
    <row r="18" spans="1:4" s="13" customFormat="1" ht="11.25">
      <c r="A18" s="66" t="s">
        <v>120</v>
      </c>
      <c r="B18" s="322" t="s">
        <v>131</v>
      </c>
      <c r="C18" s="323"/>
      <c r="D18" s="64">
        <v>2000000</v>
      </c>
    </row>
    <row r="19" spans="1:4" s="13" customFormat="1" ht="11.25">
      <c r="A19" s="66" t="s">
        <v>121</v>
      </c>
      <c r="B19" s="322" t="s">
        <v>141</v>
      </c>
      <c r="C19" s="323"/>
      <c r="D19" s="112"/>
    </row>
    <row r="20" spans="1:4" s="13" customFormat="1" ht="11.25">
      <c r="A20" s="66" t="s">
        <v>122</v>
      </c>
      <c r="B20" s="322" t="s">
        <v>132</v>
      </c>
      <c r="C20" s="323"/>
      <c r="D20" s="64"/>
    </row>
    <row r="21" spans="1:4" s="13" customFormat="1" ht="11.25">
      <c r="A21" s="66" t="s">
        <v>123</v>
      </c>
      <c r="B21" s="322" t="s">
        <v>133</v>
      </c>
      <c r="C21" s="323"/>
      <c r="D21" s="64"/>
    </row>
    <row r="22" spans="1:4" s="13" customFormat="1" ht="11.25">
      <c r="A22" s="66" t="s">
        <v>124</v>
      </c>
      <c r="B22" s="322" t="s">
        <v>134</v>
      </c>
      <c r="C22" s="323"/>
      <c r="D22" s="64"/>
    </row>
    <row r="23" spans="1:4" s="13" customFormat="1" ht="11.25">
      <c r="A23" s="66" t="s">
        <v>125</v>
      </c>
      <c r="B23" s="322" t="s">
        <v>135</v>
      </c>
      <c r="C23" s="323"/>
      <c r="D23" s="64"/>
    </row>
    <row r="24" spans="1:4" s="13" customFormat="1" ht="11.25">
      <c r="A24" s="66" t="s">
        <v>126</v>
      </c>
      <c r="B24" s="322" t="s">
        <v>136</v>
      </c>
      <c r="C24" s="323"/>
      <c r="D24" s="64"/>
    </row>
    <row r="25" spans="1:4" s="13" customFormat="1" ht="11.25">
      <c r="A25" s="66" t="s">
        <v>127</v>
      </c>
      <c r="B25" s="322" t="s">
        <v>137</v>
      </c>
      <c r="C25" s="323"/>
      <c r="D25" s="64"/>
    </row>
    <row r="26" spans="1:4" s="13" customFormat="1" ht="11.25">
      <c r="A26" s="66" t="s">
        <v>128</v>
      </c>
      <c r="B26" s="322" t="s">
        <v>138</v>
      </c>
      <c r="C26" s="323"/>
      <c r="D26" s="64"/>
    </row>
    <row r="27" spans="1:4" s="13" customFormat="1" ht="11.25">
      <c r="A27" s="66" t="s">
        <v>129</v>
      </c>
      <c r="B27" s="322" t="s">
        <v>139</v>
      </c>
      <c r="C27" s="323"/>
      <c r="D27" s="64"/>
    </row>
    <row r="28" spans="1:4" s="13" customFormat="1" ht="11.25">
      <c r="A28" s="66" t="s">
        <v>142</v>
      </c>
      <c r="B28" s="322" t="s">
        <v>143</v>
      </c>
      <c r="C28" s="323"/>
      <c r="D28" s="64"/>
    </row>
    <row r="29" spans="1:4" s="13" customFormat="1" ht="11.25">
      <c r="A29" s="66"/>
      <c r="B29" s="322"/>
      <c r="C29" s="323"/>
      <c r="D29" s="64"/>
    </row>
    <row r="30" spans="1:4" s="13" customFormat="1" ht="11.25">
      <c r="A30" s="66"/>
      <c r="B30" s="322"/>
      <c r="C30" s="323"/>
      <c r="D30" s="64"/>
    </row>
    <row r="31" spans="1:4" s="13" customFormat="1" ht="11.25">
      <c r="A31" s="66"/>
      <c r="B31" s="322"/>
      <c r="C31" s="323"/>
      <c r="D31" s="64"/>
    </row>
    <row r="32" spans="1:4" s="13" customFormat="1" ht="11.25">
      <c r="A32" s="66"/>
      <c r="B32" s="322"/>
      <c r="C32" s="323"/>
      <c r="D32" s="64"/>
    </row>
    <row r="33" spans="1:36" s="13" customFormat="1" ht="11.25">
      <c r="A33" s="66"/>
      <c r="B33" s="322"/>
      <c r="C33" s="323"/>
      <c r="D33" s="64"/>
    </row>
    <row r="34" spans="1:36" s="13" customFormat="1" ht="11.25">
      <c r="A34" s="67"/>
    </row>
    <row r="35" spans="1:36" s="13" customFormat="1" ht="11.25"/>
    <row r="36" spans="1:36" s="13" customFormat="1" ht="11.25"/>
    <row r="37" spans="1:36" s="13" customFormat="1" ht="11.25"/>
    <row r="38" spans="1:36" s="13" customFormat="1" ht="11.25"/>
    <row r="39" spans="1:36" s="13" customFormat="1" ht="11.25"/>
    <row r="40" spans="1:36" s="13" customFormat="1" ht="11.25"/>
    <row r="41" spans="1:36" s="13" customFormat="1" ht="11.25"/>
    <row r="42" spans="1:36" s="13" customFormat="1" ht="11.25"/>
    <row r="43" spans="1:36" s="13" customFormat="1" ht="11.25"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</row>
    <row r="44" spans="1:36" s="13" customFormat="1"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190"/>
    </row>
    <row r="45" spans="1:36" s="13" customFormat="1" ht="11.25"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</row>
    <row r="46" spans="1:36" s="13" customFormat="1" ht="11.25">
      <c r="D46" s="191"/>
      <c r="E46" s="192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4"/>
    </row>
    <row r="47" spans="1:36" s="13" customFormat="1" ht="12" customHeight="1">
      <c r="D47" s="324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</row>
    <row r="48" spans="1:36" s="13" customFormat="1" ht="11.25">
      <c r="D48" s="324"/>
      <c r="E48" s="32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325"/>
    </row>
    <row r="49" spans="4:39" s="13" customFormat="1" ht="11.25">
      <c r="D49" s="194"/>
      <c r="E49" s="192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L49" s="13">
        <v>170349911</v>
      </c>
      <c r="AM49" s="68">
        <f>+AL49-AJ49</f>
        <v>170349911</v>
      </c>
    </row>
    <row r="50" spans="4:39" s="13" customFormat="1" ht="11.25">
      <c r="D50" s="192"/>
      <c r="E50" s="192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97"/>
      <c r="AB50" s="189"/>
      <c r="AC50" s="189"/>
      <c r="AD50" s="189"/>
      <c r="AE50" s="197"/>
      <c r="AF50" s="189"/>
      <c r="AG50" s="189"/>
      <c r="AH50" s="189"/>
      <c r="AI50" s="197"/>
      <c r="AJ50" s="196"/>
      <c r="AL50" s="13">
        <v>39690000</v>
      </c>
      <c r="AM50" s="68">
        <f>+AL50-AJ50</f>
        <v>39690000</v>
      </c>
    </row>
    <row r="51" spans="4:39" s="13" customFormat="1" ht="11.25">
      <c r="D51" s="192"/>
      <c r="E51" s="192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98"/>
      <c r="R51" s="189"/>
      <c r="S51" s="189"/>
      <c r="T51" s="189"/>
      <c r="U51" s="189"/>
      <c r="V51" s="189"/>
      <c r="W51" s="197"/>
      <c r="X51" s="197"/>
      <c r="Y51" s="197"/>
      <c r="Z51" s="197"/>
      <c r="AA51" s="189"/>
      <c r="AB51" s="189"/>
      <c r="AC51" s="189"/>
      <c r="AD51" s="189"/>
      <c r="AE51" s="189"/>
      <c r="AF51" s="189"/>
      <c r="AG51" s="189"/>
      <c r="AH51" s="189"/>
      <c r="AI51" s="189"/>
      <c r="AJ51" s="196"/>
    </row>
    <row r="52" spans="4:39" s="13" customFormat="1" ht="11.25">
      <c r="D52" s="194"/>
      <c r="E52" s="192"/>
      <c r="F52" s="196"/>
      <c r="G52" s="196"/>
      <c r="H52" s="196"/>
      <c r="I52" s="196"/>
      <c r="J52" s="196"/>
      <c r="K52" s="196"/>
      <c r="L52" s="196"/>
      <c r="M52" s="189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</row>
    <row r="53" spans="4:39" s="13" customFormat="1" ht="11.25">
      <c r="D53" s="192"/>
      <c r="E53" s="192"/>
      <c r="F53" s="197"/>
      <c r="G53" s="197"/>
      <c r="H53" s="189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6"/>
    </row>
    <row r="54" spans="4:39" s="13" customFormat="1" ht="11.25">
      <c r="D54" s="192"/>
      <c r="E54" s="192"/>
      <c r="F54" s="197"/>
      <c r="G54" s="197"/>
      <c r="H54" s="189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6"/>
    </row>
    <row r="55" spans="4:39" s="13" customFormat="1" ht="11.25">
      <c r="D55" s="192"/>
      <c r="E55" s="192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6"/>
    </row>
    <row r="56" spans="4:39" s="13" customFormat="1" ht="11.25">
      <c r="D56" s="192"/>
      <c r="E56" s="192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6"/>
    </row>
    <row r="57" spans="4:39" s="13" customFormat="1" ht="11.25">
      <c r="D57" s="192"/>
      <c r="E57" s="192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6"/>
    </row>
    <row r="58" spans="4:39" s="13" customFormat="1" ht="15" customHeight="1">
      <c r="D58" s="192"/>
      <c r="E58" s="199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6"/>
    </row>
    <row r="59" spans="4:39" s="13" customFormat="1" ht="11.25">
      <c r="D59" s="192"/>
      <c r="E59" s="192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6"/>
    </row>
    <row r="60" spans="4:39" s="13" customFormat="1" ht="11.25">
      <c r="D60" s="192"/>
      <c r="E60" s="192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6"/>
    </row>
    <row r="61" spans="4:39" s="13" customFormat="1" ht="11.25">
      <c r="D61" s="192"/>
      <c r="E61" s="192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6"/>
    </row>
    <row r="62" spans="4:39" s="13" customFormat="1" ht="11.25">
      <c r="D62" s="192"/>
      <c r="E62" s="192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6"/>
    </row>
    <row r="63" spans="4:39" s="13" customFormat="1" ht="11.25">
      <c r="D63" s="192"/>
      <c r="E63" s="192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6"/>
    </row>
    <row r="64" spans="4:39" s="13" customFormat="1" ht="11.25">
      <c r="D64" s="192"/>
      <c r="E64" s="192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6"/>
    </row>
    <row r="65" spans="4:36" s="13" customFormat="1" ht="11.25">
      <c r="D65" s="192"/>
      <c r="E65" s="192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6"/>
    </row>
    <row r="66" spans="4:36" s="13" customFormat="1" ht="11.25">
      <c r="D66" s="192"/>
      <c r="E66" s="192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96"/>
    </row>
    <row r="67" spans="4:36" s="13" customFormat="1" ht="11.25">
      <c r="D67" s="192"/>
      <c r="E67" s="192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200"/>
      <c r="AJ67" s="196"/>
    </row>
    <row r="68" spans="4:36" s="13" customFormat="1" ht="11.25">
      <c r="D68" s="192"/>
      <c r="E68" s="199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200"/>
      <c r="AJ68" s="196"/>
    </row>
    <row r="69" spans="4:36" s="13" customFormat="1" ht="11.25">
      <c r="D69" s="192"/>
      <c r="E69" s="192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6"/>
    </row>
    <row r="70" spans="4:36" s="13" customFormat="1" ht="11.25">
      <c r="D70" s="192"/>
      <c r="E70" s="199"/>
      <c r="F70" s="197"/>
      <c r="G70" s="189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6"/>
    </row>
    <row r="71" spans="4:36" s="13" customFormat="1" ht="11.25">
      <c r="D71" s="192"/>
      <c r="E71" s="199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6"/>
    </row>
    <row r="72" spans="4:36" s="13" customFormat="1" ht="11.25">
      <c r="D72" s="192"/>
      <c r="E72" s="192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6"/>
    </row>
    <row r="73" spans="4:36" s="13" customFormat="1" ht="11.25">
      <c r="D73" s="192"/>
      <c r="E73" s="199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6"/>
    </row>
    <row r="74" spans="4:36" s="13" customFormat="1" ht="11.25">
      <c r="D74" s="192"/>
      <c r="E74" s="192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6"/>
    </row>
    <row r="75" spans="4:36" s="13" customFormat="1" ht="11.25">
      <c r="D75" s="192"/>
      <c r="E75" s="199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6"/>
    </row>
    <row r="76" spans="4:36" s="13" customFormat="1" ht="11.25">
      <c r="D76" s="192"/>
      <c r="E76" s="192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6"/>
    </row>
    <row r="77" spans="4:36" s="13" customFormat="1" ht="11.25">
      <c r="D77" s="192"/>
      <c r="E77" s="192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6"/>
    </row>
    <row r="78" spans="4:36" s="13" customFormat="1" ht="11.25">
      <c r="D78" s="192"/>
      <c r="E78" s="192"/>
      <c r="F78" s="200"/>
      <c r="G78" s="197"/>
      <c r="H78" s="197"/>
      <c r="I78" s="189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6"/>
    </row>
    <row r="79" spans="4:36" s="13" customFormat="1" ht="11.25">
      <c r="D79" s="192"/>
      <c r="E79" s="192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6"/>
    </row>
    <row r="80" spans="4:36" s="13" customFormat="1" ht="11.25">
      <c r="D80" s="192"/>
      <c r="E80" s="192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6"/>
    </row>
    <row r="81" spans="4:36" s="13" customFormat="1" ht="11.25">
      <c r="D81" s="192"/>
      <c r="E81" s="192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6"/>
    </row>
    <row r="82" spans="4:36" s="13" customFormat="1" ht="11.25">
      <c r="D82" s="192"/>
      <c r="E82" s="192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6"/>
    </row>
    <row r="83" spans="4:36" s="13" customFormat="1" ht="11.25">
      <c r="D83" s="194"/>
      <c r="E83" s="192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</row>
    <row r="84" spans="4:36" s="13" customFormat="1" ht="11.25">
      <c r="D84" s="194"/>
      <c r="E84" s="192"/>
      <c r="F84" s="200"/>
      <c r="G84" s="189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</row>
    <row r="85" spans="4:36" s="13" customFormat="1" ht="11.25">
      <c r="D85" s="194"/>
      <c r="E85" s="192"/>
      <c r="F85" s="196"/>
      <c r="G85" s="196"/>
      <c r="H85" s="196"/>
      <c r="I85" s="196"/>
      <c r="J85" s="196"/>
      <c r="K85" s="189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</row>
    <row r="86" spans="4:36" s="13" customFormat="1" ht="11.25">
      <c r="D86" s="194"/>
      <c r="E86" s="192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</row>
    <row r="87" spans="4:36" s="13" customFormat="1" ht="11.25">
      <c r="D87" s="194"/>
      <c r="E87" s="192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</row>
    <row r="88" spans="4:36" s="13" customFormat="1" ht="11.25">
      <c r="D88" s="194"/>
      <c r="E88" s="194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</row>
    <row r="89" spans="4:36" s="13" customFormat="1" ht="11.25">
      <c r="D89" s="326" t="s">
        <v>159</v>
      </c>
      <c r="E89" s="326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</row>
    <row r="90" spans="4:36" s="13" customFormat="1" ht="11.25"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</row>
    <row r="91" spans="4:36" s="13" customFormat="1" ht="11.25"/>
    <row r="92" spans="4:36" s="13" customFormat="1" ht="11.25"/>
    <row r="93" spans="4:36" s="13" customFormat="1" ht="11.25"/>
    <row r="94" spans="4:36" s="13" customFormat="1" ht="11.25">
      <c r="M94" s="13">
        <v>3960000</v>
      </c>
      <c r="N94" s="13">
        <v>360</v>
      </c>
      <c r="O94" s="13">
        <v>50</v>
      </c>
    </row>
    <row r="95" spans="4:36" s="13" customFormat="1" ht="11.25">
      <c r="O95" s="13">
        <v>50</v>
      </c>
    </row>
    <row r="96" spans="4:36" s="13" customFormat="1" ht="11.25">
      <c r="O96" s="13">
        <v>20</v>
      </c>
    </row>
    <row r="97" spans="15:15" s="13" customFormat="1" ht="11.25">
      <c r="O97" s="13">
        <v>20</v>
      </c>
    </row>
    <row r="98" spans="15:15" s="13" customFormat="1" ht="11.25">
      <c r="O98" s="13">
        <v>20</v>
      </c>
    </row>
    <row r="99" spans="15:15" s="13" customFormat="1" ht="11.25">
      <c r="O99" s="13">
        <v>90</v>
      </c>
    </row>
    <row r="100" spans="15:15" s="13" customFormat="1" ht="11.25">
      <c r="O100" s="13">
        <v>40</v>
      </c>
    </row>
    <row r="101" spans="15:15" s="13" customFormat="1" ht="11.25">
      <c r="O101" s="13">
        <v>40</v>
      </c>
    </row>
    <row r="102" spans="15:15" s="13" customFormat="1" ht="11.25">
      <c r="O102" s="13">
        <v>15</v>
      </c>
    </row>
    <row r="103" spans="15:15" s="13" customFormat="1" ht="11.25">
      <c r="O103" s="13">
        <v>15</v>
      </c>
    </row>
    <row r="104" spans="15:15" s="13" customFormat="1" ht="11.25">
      <c r="O104" s="13">
        <f>SUM(O94:O103)</f>
        <v>360</v>
      </c>
    </row>
    <row r="105" spans="15:15" s="13" customFormat="1" ht="11.25"/>
    <row r="106" spans="15:15" s="13" customFormat="1" ht="11.25"/>
    <row r="107" spans="15:15" s="13" customFormat="1" ht="11.25"/>
    <row r="108" spans="15:15" s="13" customFormat="1" ht="11.25"/>
    <row r="109" spans="15:15" s="13" customFormat="1" ht="11.25"/>
    <row r="110" spans="15:15" s="13" customFormat="1" ht="11.25"/>
    <row r="111" spans="15:15" s="13" customFormat="1" ht="11.25"/>
    <row r="112" spans="15:15" s="13" customFormat="1" ht="11.25"/>
    <row r="113" s="13" customFormat="1" ht="11.25"/>
    <row r="114" s="13" customFormat="1" ht="11.25"/>
    <row r="115" s="13" customFormat="1" ht="11.25"/>
    <row r="116" s="13" customFormat="1" ht="11.25"/>
    <row r="117" s="13" customFormat="1" ht="11.25"/>
    <row r="118" s="13" customFormat="1" ht="11.25"/>
    <row r="119" s="13" customFormat="1" ht="11.25"/>
    <row r="120" s="13" customFormat="1" ht="11.25"/>
    <row r="121" s="13" customFormat="1" ht="11.25"/>
    <row r="122" s="13" customFormat="1" ht="11.25"/>
    <row r="123" s="13" customFormat="1" ht="11.25"/>
    <row r="124" s="13" customFormat="1" ht="11.25"/>
    <row r="125" s="13" customFormat="1" ht="11.25"/>
    <row r="126" s="13" customFormat="1" ht="11.25"/>
    <row r="127" s="13" customFormat="1" ht="11.25"/>
    <row r="128" s="13" customFormat="1" ht="11.25"/>
    <row r="129" s="13" customFormat="1" ht="11.25"/>
    <row r="130" s="13" customFormat="1" ht="11.25"/>
    <row r="131" s="13" customFormat="1" ht="11.25"/>
    <row r="132" s="13" customFormat="1" ht="11.25"/>
    <row r="133" s="13" customFormat="1" ht="11.25"/>
    <row r="134" s="13" customFormat="1" ht="11.25"/>
    <row r="135" s="13" customFormat="1" ht="11.25"/>
    <row r="136" s="13" customFormat="1" ht="11.25"/>
    <row r="137" s="13" customFormat="1" ht="11.25"/>
    <row r="138" s="13" customFormat="1" ht="11.25"/>
    <row r="139" s="13" customFormat="1" ht="11.25"/>
    <row r="140" s="13" customFormat="1" ht="11.25"/>
    <row r="141" s="13" customFormat="1" ht="11.25"/>
    <row r="142" s="13" customFormat="1" ht="11.25"/>
    <row r="143" s="13" customFormat="1" ht="11.25"/>
    <row r="144" s="13" customFormat="1" ht="11.25"/>
    <row r="145" s="13" customFormat="1" ht="11.25"/>
    <row r="146" s="13" customFormat="1" ht="11.25"/>
    <row r="147" s="13" customFormat="1" ht="11.25"/>
    <row r="148" s="13" customFormat="1" ht="11.25"/>
    <row r="149" s="13" customFormat="1" ht="11.25"/>
    <row r="150" s="13" customFormat="1" ht="11.25"/>
    <row r="151" s="13" customFormat="1" ht="11.25"/>
    <row r="152" s="13" customFormat="1" ht="11.25"/>
    <row r="153" s="13" customFormat="1" ht="11.25"/>
    <row r="154" s="13" customFormat="1" ht="11.25"/>
    <row r="155" s="13" customFormat="1" ht="11.25"/>
    <row r="156" s="13" customFormat="1" ht="11.25"/>
    <row r="157" s="13" customFormat="1" ht="11.25"/>
    <row r="158" s="13" customFormat="1" ht="11.25"/>
    <row r="159" s="13" customFormat="1" ht="11.25"/>
    <row r="160" s="13" customFormat="1" ht="11.25"/>
    <row r="161" s="13" customFormat="1" ht="11.25"/>
    <row r="162" s="13" customFormat="1" ht="11.25"/>
    <row r="163" s="13" customFormat="1" ht="11.25"/>
    <row r="164" s="13" customFormat="1" ht="11.25"/>
    <row r="165" s="13" customFormat="1" ht="11.25"/>
    <row r="166" s="13" customFormat="1" ht="11.25"/>
    <row r="167" s="13" customFormat="1" ht="11.25"/>
    <row r="168" s="13" customFormat="1" ht="11.25"/>
    <row r="169" s="13" customFormat="1" ht="11.25"/>
    <row r="170" s="13" customFormat="1" ht="11.25"/>
    <row r="171" s="13" customFormat="1" ht="11.25"/>
    <row r="172" s="13" customFormat="1" ht="11.25"/>
    <row r="173" s="13" customFormat="1" ht="11.25"/>
    <row r="174" s="13" customFormat="1" ht="11.25"/>
    <row r="175" s="13" customFormat="1" ht="11.25"/>
    <row r="176" s="13" customFormat="1" ht="11.25"/>
    <row r="177" s="13" customFormat="1" ht="11.25"/>
    <row r="178" s="13" customFormat="1" ht="11.25"/>
    <row r="179" s="13" customFormat="1" ht="11.25"/>
    <row r="180" s="13" customFormat="1" ht="11.25"/>
    <row r="181" s="13" customFormat="1" ht="11.25"/>
    <row r="182" s="13" customFormat="1" ht="11.25"/>
    <row r="183" s="13" customFormat="1" ht="11.25"/>
    <row r="184" s="13" customFormat="1" ht="11.25"/>
    <row r="185" s="13" customFormat="1" ht="11.25"/>
    <row r="186" s="13" customFormat="1" ht="11.25"/>
    <row r="187" s="13" customFormat="1" ht="11.25"/>
    <row r="188" s="13" customFormat="1" ht="11.25"/>
    <row r="189" s="13" customFormat="1" ht="11.25"/>
    <row r="190" s="13" customFormat="1" ht="11.25"/>
    <row r="191" s="13" customFormat="1" ht="11.25"/>
    <row r="192" s="13" customFormat="1" ht="11.25"/>
    <row r="193" s="13" customFormat="1" ht="11.25"/>
    <row r="194" s="13" customFormat="1" ht="11.25"/>
    <row r="195" s="13" customFormat="1" ht="11.25"/>
    <row r="196" s="13" customFormat="1" ht="11.25"/>
    <row r="197" s="13" customFormat="1" ht="11.25"/>
    <row r="198" s="13" customFormat="1" ht="11.25"/>
    <row r="199" s="13" customFormat="1" ht="11.25"/>
    <row r="200" s="13" customFormat="1" ht="11.25"/>
    <row r="201" s="13" customFormat="1" ht="11.25"/>
    <row r="202" s="13" customFormat="1" ht="11.25"/>
    <row r="203" s="13" customFormat="1" ht="11.25"/>
    <row r="204" s="13" customFormat="1" ht="11.25"/>
    <row r="205" s="13" customFormat="1" ht="11.25"/>
    <row r="206" s="13" customFormat="1" ht="11.25"/>
    <row r="207" s="13" customFormat="1" ht="11.25"/>
    <row r="208" s="13" customFormat="1" ht="11.25"/>
    <row r="209" s="13" customFormat="1" ht="11.25"/>
    <row r="210" s="13" customFormat="1" ht="11.25"/>
    <row r="211" s="13" customFormat="1" ht="11.25"/>
    <row r="212" s="13" customFormat="1" ht="11.25"/>
    <row r="213" s="13" customFormat="1" ht="11.25"/>
    <row r="214" s="13" customFormat="1" ht="11.25"/>
    <row r="215" s="13" customFormat="1" ht="11.25"/>
    <row r="216" s="13" customFormat="1" ht="11.25"/>
    <row r="217" s="13" customFormat="1" ht="11.25"/>
    <row r="218" s="13" customFormat="1" ht="11.25"/>
    <row r="219" s="13" customFormat="1" ht="11.25"/>
    <row r="220" s="13" customFormat="1" ht="11.25"/>
    <row r="221" s="13" customFormat="1" ht="11.25"/>
    <row r="222" s="13" customFormat="1" ht="11.25"/>
    <row r="223" s="13" customFormat="1" ht="11.25"/>
    <row r="224" s="13" customFormat="1" ht="11.25"/>
    <row r="225" s="13" customFormat="1" ht="11.25"/>
    <row r="226" s="13" customFormat="1" ht="11.25"/>
    <row r="227" s="13" customFormat="1" ht="11.25"/>
    <row r="228" s="13" customFormat="1" ht="11.25"/>
    <row r="229" s="13" customFormat="1" ht="11.25"/>
    <row r="230" s="13" customFormat="1" ht="11.25"/>
    <row r="231" s="13" customFormat="1" ht="11.25"/>
    <row r="232" s="13" customFormat="1" ht="11.25"/>
    <row r="233" s="13" customFormat="1" ht="11.25"/>
    <row r="234" s="13" customFormat="1" ht="11.25"/>
    <row r="235" s="13" customFormat="1" ht="11.25"/>
    <row r="236" s="13" customFormat="1" ht="11.25"/>
    <row r="237" s="13" customFormat="1" ht="11.25"/>
    <row r="238" s="13" customFormat="1" ht="11.25"/>
    <row r="239" s="13" customFormat="1" ht="11.25"/>
    <row r="240" s="13" customFormat="1" ht="11.25"/>
    <row r="241" s="13" customFormat="1" ht="11.25"/>
    <row r="242" s="13" customFormat="1" ht="11.25"/>
    <row r="243" s="13" customFormat="1" ht="11.25"/>
    <row r="244" s="13" customFormat="1" ht="11.25"/>
    <row r="245" s="13" customFormat="1" ht="11.25"/>
    <row r="246" s="13" customFormat="1" ht="11.25"/>
    <row r="247" s="13" customFormat="1" ht="11.25"/>
    <row r="248" s="13" customFormat="1" ht="11.25"/>
    <row r="249" s="13" customFormat="1" ht="11.25"/>
    <row r="250" s="13" customFormat="1" ht="11.25"/>
    <row r="251" s="13" customFormat="1" ht="11.25"/>
    <row r="252" s="13" customFormat="1" ht="11.25"/>
    <row r="253" s="13" customFormat="1" ht="11.25"/>
    <row r="254" s="13" customFormat="1" ht="11.25"/>
    <row r="255" s="13" customFormat="1" ht="11.25"/>
    <row r="256" s="13" customFormat="1" ht="11.25"/>
    <row r="257" s="13" customFormat="1" ht="11.25"/>
    <row r="258" s="13" customFormat="1" ht="11.25"/>
    <row r="259" s="13" customFormat="1" ht="11.25"/>
    <row r="260" s="13" customFormat="1" ht="11.25"/>
    <row r="261" s="13" customFormat="1" ht="11.25"/>
    <row r="262" s="13" customFormat="1" ht="11.25"/>
    <row r="263" s="13" customFormat="1" ht="11.25"/>
    <row r="264" s="13" customFormat="1" ht="11.25"/>
    <row r="265" s="13" customFormat="1" ht="11.25"/>
    <row r="266" s="13" customFormat="1" ht="11.25"/>
    <row r="267" s="13" customFormat="1" ht="11.25"/>
    <row r="268" s="13" customFormat="1" ht="11.25"/>
    <row r="269" s="13" customFormat="1" ht="11.25"/>
    <row r="270" s="13" customFormat="1" ht="11.25"/>
    <row r="271" s="13" customFormat="1" ht="11.25"/>
    <row r="272" s="13" customFormat="1" ht="11.25"/>
    <row r="273" s="13" customFormat="1" ht="11.25"/>
    <row r="274" s="13" customFormat="1" ht="11.25"/>
    <row r="275" s="13" customFormat="1" ht="11.25"/>
    <row r="276" s="13" customFormat="1" ht="11.25"/>
    <row r="277" s="13" customFormat="1" ht="11.25"/>
    <row r="278" s="13" customFormat="1" ht="11.25"/>
    <row r="279" s="13" customFormat="1" ht="11.25"/>
    <row r="280" s="13" customFormat="1" ht="11.25"/>
    <row r="281" s="13" customFormat="1" ht="11.25"/>
    <row r="282" s="13" customFormat="1" ht="11.25"/>
    <row r="283" s="13" customFormat="1" ht="11.25"/>
    <row r="284" s="13" customFormat="1" ht="11.25"/>
    <row r="285" s="13" customFormat="1" ht="11.25"/>
    <row r="286" s="13" customFormat="1" ht="11.25"/>
    <row r="287" s="13" customFormat="1" ht="11.25"/>
    <row r="288" s="13" customFormat="1" ht="11.25"/>
    <row r="289" s="13" customFormat="1" ht="11.25"/>
    <row r="290" s="13" customFormat="1" ht="11.25"/>
    <row r="291" s="13" customFormat="1" ht="11.25"/>
    <row r="292" s="13" customFormat="1" ht="11.25"/>
    <row r="293" s="13" customFormat="1" ht="11.25"/>
    <row r="294" s="13" customFormat="1" ht="11.25"/>
    <row r="295" s="13" customFormat="1" ht="11.25"/>
    <row r="296" s="13" customFormat="1" ht="11.25"/>
    <row r="297" s="13" customFormat="1" ht="11.25"/>
    <row r="298" s="13" customFormat="1" ht="11.25"/>
    <row r="299" s="13" customFormat="1" ht="11.25"/>
    <row r="300" s="13" customFormat="1" ht="11.25"/>
    <row r="301" s="13" customFormat="1" ht="11.25"/>
    <row r="302" s="13" customFormat="1" ht="11.25"/>
    <row r="303" s="13" customFormat="1" ht="11.25"/>
    <row r="304" s="13" customFormat="1" ht="11.25"/>
    <row r="305" s="13" customFormat="1" ht="11.25"/>
    <row r="306" s="13" customFormat="1" ht="11.25"/>
    <row r="307" s="13" customFormat="1" ht="11.25"/>
    <row r="308" s="13" customFormat="1" ht="11.25"/>
    <row r="309" s="13" customFormat="1" ht="11.25"/>
    <row r="310" s="13" customFormat="1" ht="11.25"/>
    <row r="311" s="13" customFormat="1" ht="11.25"/>
    <row r="312" s="13" customFormat="1" ht="11.25"/>
    <row r="313" s="13" customFormat="1" ht="11.25"/>
    <row r="314" s="13" customFormat="1" ht="11.25"/>
    <row r="315" s="13" customFormat="1" ht="11.25"/>
    <row r="316" s="13" customFormat="1" ht="11.25"/>
    <row r="317" s="13" customFormat="1" ht="11.25"/>
    <row r="318" s="13" customFormat="1" ht="11.25"/>
    <row r="319" s="13" customFormat="1" ht="11.25"/>
    <row r="320" s="13" customFormat="1" ht="11.25"/>
    <row r="321" s="13" customFormat="1" ht="11.25"/>
    <row r="322" s="13" customFormat="1" ht="11.25"/>
    <row r="323" s="13" customFormat="1" ht="11.25"/>
    <row r="324" s="13" customFormat="1" ht="11.25"/>
    <row r="325" s="13" customFormat="1" ht="11.25"/>
    <row r="326" s="13" customFormat="1" ht="11.25"/>
    <row r="327" s="13" customFormat="1" ht="11.25"/>
    <row r="328" s="13" customFormat="1" ht="11.25"/>
    <row r="329" s="13" customFormat="1" ht="11.25"/>
    <row r="330" s="13" customFormat="1" ht="11.25"/>
    <row r="331" s="13" customFormat="1" ht="11.25"/>
    <row r="332" s="13" customFormat="1" ht="11.25"/>
    <row r="333" s="13" customFormat="1" ht="11.25"/>
    <row r="334" s="13" customFormat="1" ht="11.25"/>
    <row r="335" s="13" customFormat="1" ht="11.25"/>
    <row r="336" s="13" customFormat="1" ht="11.25"/>
    <row r="337" s="13" customFormat="1" ht="11.25"/>
    <row r="338" s="13" customFormat="1" ht="11.25"/>
    <row r="339" s="13" customFormat="1" ht="11.25"/>
    <row r="340" s="13" customFormat="1" ht="11.25"/>
    <row r="341" s="13" customFormat="1" ht="11.25"/>
    <row r="342" s="13" customFormat="1" ht="11.25"/>
    <row r="343" s="13" customFormat="1" ht="11.25"/>
    <row r="344" s="13" customFormat="1" ht="11.25"/>
    <row r="345" s="13" customFormat="1" ht="11.25"/>
    <row r="346" s="13" customFormat="1" ht="11.25"/>
    <row r="347" s="13" customFormat="1" ht="11.25"/>
    <row r="348" s="13" customFormat="1" ht="11.25"/>
    <row r="349" s="13" customFormat="1" ht="11.25"/>
    <row r="350" s="13" customFormat="1" ht="11.25"/>
    <row r="351" s="13" customFormat="1" ht="11.25"/>
    <row r="352" s="13" customFormat="1" ht="11.25"/>
    <row r="353" s="13" customFormat="1" ht="11.25"/>
    <row r="354" s="13" customFormat="1" ht="11.25"/>
    <row r="355" s="13" customFormat="1" ht="11.25"/>
    <row r="356" s="13" customFormat="1" ht="11.25"/>
    <row r="357" s="13" customFormat="1" ht="11.25"/>
    <row r="358" s="13" customFormat="1" ht="11.25"/>
    <row r="359" s="13" customFormat="1" ht="11.25"/>
    <row r="360" s="13" customFormat="1" ht="11.25"/>
  </sheetData>
  <mergeCells count="39">
    <mergeCell ref="C7:D7"/>
    <mergeCell ref="A1:B6"/>
    <mergeCell ref="C1:H4"/>
    <mergeCell ref="C5:E5"/>
    <mergeCell ref="F5:H5"/>
    <mergeCell ref="C6:E6"/>
    <mergeCell ref="F6:H6"/>
    <mergeCell ref="B18:C18"/>
    <mergeCell ref="A10:B10"/>
    <mergeCell ref="A11:B11"/>
    <mergeCell ref="C9:D9"/>
    <mergeCell ref="B17:C17"/>
    <mergeCell ref="B16:C16"/>
    <mergeCell ref="B13:C13"/>
    <mergeCell ref="B14:C14"/>
    <mergeCell ref="B15:C15"/>
    <mergeCell ref="B21:C21"/>
    <mergeCell ref="B19:C19"/>
    <mergeCell ref="B20:C20"/>
    <mergeCell ref="B27:C27"/>
    <mergeCell ref="B22:C22"/>
    <mergeCell ref="B23:C23"/>
    <mergeCell ref="B24:C24"/>
    <mergeCell ref="B25:C25"/>
    <mergeCell ref="B26:C26"/>
    <mergeCell ref="D89:U89"/>
    <mergeCell ref="B30:C30"/>
    <mergeCell ref="B31:C31"/>
    <mergeCell ref="B32:C32"/>
    <mergeCell ref="D43:AJ43"/>
    <mergeCell ref="D44:AI44"/>
    <mergeCell ref="AJ47:AJ48"/>
    <mergeCell ref="B28:C28"/>
    <mergeCell ref="D47:D48"/>
    <mergeCell ref="D45:AJ45"/>
    <mergeCell ref="F47:AI47"/>
    <mergeCell ref="E47:E48"/>
    <mergeCell ref="B33:C33"/>
    <mergeCell ref="B29:C2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W73"/>
  <sheetViews>
    <sheetView topLeftCell="A22" zoomScale="115" workbookViewId="0">
      <selection activeCell="C50" sqref="C50"/>
    </sheetView>
  </sheetViews>
  <sheetFormatPr baseColWidth="10" defaultRowHeight="10.5"/>
  <cols>
    <col min="1" max="1" width="7.42578125" style="69" customWidth="1"/>
    <col min="2" max="2" width="22.7109375" style="69" customWidth="1"/>
    <col min="3" max="3" width="14.42578125" style="69" customWidth="1"/>
    <col min="4" max="4" width="11.42578125" style="69" customWidth="1"/>
    <col min="5" max="5" width="11" style="69" customWidth="1"/>
    <col min="6" max="6" width="11.28515625" style="69" customWidth="1"/>
    <col min="7" max="7" width="11.140625" style="69" customWidth="1"/>
    <col min="8" max="8" width="11" style="69" customWidth="1"/>
    <col min="9" max="9" width="11.28515625" style="69" customWidth="1"/>
    <col min="10" max="10" width="11.7109375" style="69" customWidth="1"/>
    <col min="11" max="11" width="12.28515625" style="69" bestFit="1" customWidth="1"/>
    <col min="12" max="12" width="11.140625" style="69" customWidth="1"/>
    <col min="13" max="13" width="13.28515625" style="69" customWidth="1"/>
    <col min="14" max="14" width="12" style="69" customWidth="1"/>
    <col min="15" max="15" width="11" style="69" customWidth="1"/>
    <col min="16" max="16" width="15.42578125" style="69" customWidth="1"/>
    <col min="17" max="18" width="14.28515625" style="69" bestFit="1" customWidth="1"/>
    <col min="19" max="16384" width="11.42578125" style="69"/>
  </cols>
  <sheetData>
    <row r="1" spans="1:17" ht="11.25">
      <c r="A1" s="257"/>
      <c r="B1" s="258"/>
      <c r="C1" s="263" t="s">
        <v>179</v>
      </c>
      <c r="D1" s="264"/>
      <c r="E1" s="264"/>
      <c r="F1" s="264"/>
      <c r="G1" s="264"/>
      <c r="H1" s="265"/>
      <c r="I1" s="168"/>
    </row>
    <row r="2" spans="1:17" ht="11.25">
      <c r="A2" s="259"/>
      <c r="B2" s="260"/>
      <c r="C2" s="266"/>
      <c r="D2" s="267"/>
      <c r="E2" s="267"/>
      <c r="F2" s="267"/>
      <c r="G2" s="267"/>
      <c r="H2" s="268"/>
      <c r="I2" s="168"/>
    </row>
    <row r="3" spans="1:17" ht="11.25">
      <c r="A3" s="259"/>
      <c r="B3" s="260"/>
      <c r="C3" s="266"/>
      <c r="D3" s="267"/>
      <c r="E3" s="267"/>
      <c r="F3" s="267"/>
      <c r="G3" s="267"/>
      <c r="H3" s="268"/>
      <c r="I3" s="169" t="s">
        <v>180</v>
      </c>
    </row>
    <row r="4" spans="1:17" ht="11.25">
      <c r="A4" s="259"/>
      <c r="B4" s="260"/>
      <c r="C4" s="269"/>
      <c r="D4" s="270"/>
      <c r="E4" s="270"/>
      <c r="F4" s="270"/>
      <c r="G4" s="270"/>
      <c r="H4" s="271"/>
      <c r="I4" s="168" t="s">
        <v>186</v>
      </c>
    </row>
    <row r="5" spans="1:17" ht="12.75">
      <c r="A5" s="259"/>
      <c r="B5" s="260"/>
      <c r="C5" s="272" t="s">
        <v>182</v>
      </c>
      <c r="D5" s="273"/>
      <c r="E5" s="274"/>
      <c r="F5" s="272" t="s">
        <v>183</v>
      </c>
      <c r="G5" s="273"/>
      <c r="H5" s="273"/>
      <c r="I5" s="169"/>
    </row>
    <row r="6" spans="1:17" ht="12.75">
      <c r="A6" s="261"/>
      <c r="B6" s="262"/>
      <c r="C6" s="272">
        <v>0</v>
      </c>
      <c r="D6" s="273"/>
      <c r="E6" s="274"/>
      <c r="F6" s="272" t="s">
        <v>184</v>
      </c>
      <c r="G6" s="273"/>
      <c r="H6" s="273"/>
      <c r="I6" s="168"/>
      <c r="J6" s="134" t="s">
        <v>112</v>
      </c>
      <c r="K6" s="135" t="s">
        <v>178</v>
      </c>
      <c r="L6" s="174"/>
      <c r="M6" s="174"/>
      <c r="N6" s="174"/>
      <c r="O6" s="174"/>
      <c r="P6" s="174"/>
    </row>
    <row r="7" spans="1:17" s="70" customFormat="1" ht="12.75">
      <c r="A7" s="334" t="s">
        <v>161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175"/>
      <c r="M7" s="175"/>
      <c r="N7" s="175"/>
      <c r="O7" s="175"/>
      <c r="P7" s="175"/>
    </row>
    <row r="8" spans="1:17" s="70" customFormat="1" ht="11.25" thickBot="1">
      <c r="A8" s="335" t="s">
        <v>114</v>
      </c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</row>
    <row r="9" spans="1:17" ht="12.75" customHeight="1" thickBot="1">
      <c r="A9" s="339"/>
      <c r="B9" s="341" t="s">
        <v>24</v>
      </c>
      <c r="C9" s="343" t="s">
        <v>145</v>
      </c>
      <c r="D9" s="336" t="s">
        <v>47</v>
      </c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8"/>
      <c r="P9" s="345" t="s">
        <v>27</v>
      </c>
    </row>
    <row r="10" spans="1:17" ht="13.5" customHeight="1" thickBot="1">
      <c r="A10" s="340"/>
      <c r="B10" s="342"/>
      <c r="C10" s="344"/>
      <c r="D10" s="201" t="s">
        <v>49</v>
      </c>
      <c r="E10" s="202" t="s">
        <v>50</v>
      </c>
      <c r="F10" s="202" t="s">
        <v>51</v>
      </c>
      <c r="G10" s="202" t="s">
        <v>52</v>
      </c>
      <c r="H10" s="202" t="s">
        <v>53</v>
      </c>
      <c r="I10" s="202" t="s">
        <v>54</v>
      </c>
      <c r="J10" s="202" t="s">
        <v>55</v>
      </c>
      <c r="K10" s="202" t="s">
        <v>56</v>
      </c>
      <c r="L10" s="202" t="s">
        <v>57</v>
      </c>
      <c r="M10" s="202" t="s">
        <v>58</v>
      </c>
      <c r="N10" s="202" t="s">
        <v>59</v>
      </c>
      <c r="O10" s="203" t="s">
        <v>60</v>
      </c>
      <c r="P10" s="346"/>
    </row>
    <row r="11" spans="1:17">
      <c r="A11" s="93">
        <v>1000</v>
      </c>
      <c r="B11" s="94" t="s">
        <v>61</v>
      </c>
      <c r="C11" s="95">
        <f t="shared" ref="C11:P11" si="0">SUM(C12:C13)</f>
        <v>20965722</v>
      </c>
      <c r="D11" s="95">
        <f t="shared" si="0"/>
        <v>0</v>
      </c>
      <c r="E11" s="95">
        <f t="shared" si="0"/>
        <v>0</v>
      </c>
      <c r="F11" s="95">
        <f t="shared" si="0"/>
        <v>0</v>
      </c>
      <c r="G11" s="95">
        <f t="shared" si="0"/>
        <v>0</v>
      </c>
      <c r="H11" s="95">
        <f t="shared" si="0"/>
        <v>0</v>
      </c>
      <c r="I11" s="95">
        <f t="shared" si="0"/>
        <v>0</v>
      </c>
      <c r="J11" s="95">
        <f t="shared" si="0"/>
        <v>0</v>
      </c>
      <c r="K11" s="254">
        <f t="shared" si="0"/>
        <v>4193144.4</v>
      </c>
      <c r="L11" s="95">
        <f t="shared" si="0"/>
        <v>4193144.4</v>
      </c>
      <c r="M11" s="95">
        <f t="shared" si="0"/>
        <v>4193144.4</v>
      </c>
      <c r="N11" s="95">
        <f t="shared" si="0"/>
        <v>4193144.4</v>
      </c>
      <c r="O11" s="95">
        <f t="shared" si="0"/>
        <v>4193144.4</v>
      </c>
      <c r="P11" s="95">
        <f t="shared" si="0"/>
        <v>20965722</v>
      </c>
    </row>
    <row r="12" spans="1:17">
      <c r="A12" s="75">
        <v>1001</v>
      </c>
      <c r="B12" s="75" t="s">
        <v>62</v>
      </c>
      <c r="C12" s="81">
        <f>+'POA-02'!J17</f>
        <v>0</v>
      </c>
      <c r="D12" s="81"/>
      <c r="E12" s="81"/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79">
        <f t="shared" ref="P12:P49" si="1">SUM(D12:O12)</f>
        <v>0</v>
      </c>
    </row>
    <row r="13" spans="1:17">
      <c r="A13" s="75">
        <v>1002</v>
      </c>
      <c r="B13" s="75" t="s">
        <v>63</v>
      </c>
      <c r="C13" s="81">
        <f>+'POA-02'!J23</f>
        <v>20965722</v>
      </c>
      <c r="D13" s="253"/>
      <c r="E13" s="253"/>
      <c r="F13" s="253"/>
      <c r="G13" s="253"/>
      <c r="H13" s="253"/>
      <c r="I13" s="253"/>
      <c r="J13" s="253"/>
      <c r="K13" s="253">
        <f>'POA-02'!J23/5</f>
        <v>4193144.4</v>
      </c>
      <c r="L13" s="253">
        <f>'POA-02'!J23/5</f>
        <v>4193144.4</v>
      </c>
      <c r="M13" s="253">
        <f>'POA-02'!J23/5</f>
        <v>4193144.4</v>
      </c>
      <c r="N13" s="253">
        <f>'POA-02'!J23/5</f>
        <v>4193144.4</v>
      </c>
      <c r="O13" s="81">
        <f>'POA-02'!J23/5</f>
        <v>4193144.4</v>
      </c>
      <c r="P13" s="79">
        <f t="shared" si="1"/>
        <v>20965722</v>
      </c>
      <c r="Q13" s="222"/>
    </row>
    <row r="14" spans="1:17">
      <c r="A14" s="77">
        <v>2000</v>
      </c>
      <c r="B14" s="75" t="s">
        <v>64</v>
      </c>
      <c r="C14" s="79">
        <f>+C15+C16+C20+C21+C25+C28+C32+C33+C34+C35+C36+C37+C38+C39+C40+C43+C44</f>
        <v>2000000</v>
      </c>
      <c r="D14" s="79">
        <f>+D15+D16+D20+D21+D25+D28+D32+D33+D34+D35+D36+D37+D38+D39+D40+D43+D44</f>
        <v>0</v>
      </c>
      <c r="E14" s="79">
        <f t="shared" ref="E14:J14" si="2">+E15+E16+E20+E21+E25+E28+E32+E33+E34+E35+E36+E37+E38+E39+E40+E43+E44</f>
        <v>0</v>
      </c>
      <c r="F14" s="79">
        <f t="shared" si="2"/>
        <v>0</v>
      </c>
      <c r="G14" s="79">
        <f t="shared" si="2"/>
        <v>0</v>
      </c>
      <c r="H14" s="79">
        <f t="shared" si="2"/>
        <v>0</v>
      </c>
      <c r="I14" s="79">
        <f t="shared" si="2"/>
        <v>0</v>
      </c>
      <c r="J14" s="79">
        <f t="shared" si="2"/>
        <v>0</v>
      </c>
      <c r="K14" s="79"/>
      <c r="L14" s="79"/>
      <c r="M14" s="79"/>
      <c r="N14" s="79"/>
      <c r="O14" s="79"/>
      <c r="P14" s="79"/>
    </row>
    <row r="15" spans="1:17">
      <c r="A15" s="75">
        <v>2001</v>
      </c>
      <c r="B15" s="75" t="s">
        <v>65</v>
      </c>
      <c r="C15" s="81">
        <f>+'POA-04'!G26</f>
        <v>0</v>
      </c>
      <c r="D15" s="81"/>
      <c r="E15" s="81"/>
      <c r="F15" s="81">
        <v>0</v>
      </c>
      <c r="G15" s="81"/>
      <c r="H15" s="81"/>
      <c r="I15" s="81">
        <v>0</v>
      </c>
      <c r="J15" s="81">
        <v>0</v>
      </c>
      <c r="K15" s="81"/>
      <c r="L15" s="81"/>
      <c r="M15" s="81"/>
      <c r="N15" s="81"/>
      <c r="O15" s="81"/>
      <c r="P15" s="79">
        <f t="shared" si="1"/>
        <v>0</v>
      </c>
    </row>
    <row r="16" spans="1:17">
      <c r="A16" s="75">
        <v>2002</v>
      </c>
      <c r="B16" s="75" t="s">
        <v>150</v>
      </c>
      <c r="C16" s="81">
        <f>+C17+C18+C19</f>
        <v>0</v>
      </c>
      <c r="D16" s="81">
        <f>+C16/12</f>
        <v>0</v>
      </c>
      <c r="E16" s="81">
        <f>+C16/12</f>
        <v>0</v>
      </c>
      <c r="F16" s="81">
        <f t="shared" ref="F16:O16" si="3">+D16/12</f>
        <v>0</v>
      </c>
      <c r="G16" s="81">
        <f t="shared" si="3"/>
        <v>0</v>
      </c>
      <c r="H16" s="81">
        <f t="shared" si="3"/>
        <v>0</v>
      </c>
      <c r="I16" s="81">
        <f t="shared" si="3"/>
        <v>0</v>
      </c>
      <c r="J16" s="81">
        <f t="shared" si="3"/>
        <v>0</v>
      </c>
      <c r="K16" s="81">
        <f t="shared" si="3"/>
        <v>0</v>
      </c>
      <c r="L16" s="81">
        <f t="shared" si="3"/>
        <v>0</v>
      </c>
      <c r="M16" s="81">
        <f t="shared" si="3"/>
        <v>0</v>
      </c>
      <c r="N16" s="81">
        <f t="shared" si="3"/>
        <v>0</v>
      </c>
      <c r="O16" s="81">
        <f t="shared" si="3"/>
        <v>0</v>
      </c>
      <c r="P16" s="81">
        <f>SUM(D16:O16)</f>
        <v>0</v>
      </c>
    </row>
    <row r="17" spans="1:18">
      <c r="A17" s="75" t="s">
        <v>67</v>
      </c>
      <c r="B17" s="75" t="s">
        <v>68</v>
      </c>
      <c r="C17" s="81">
        <f>+'POA-03'!H26</f>
        <v>0</v>
      </c>
      <c r="D17" s="81">
        <f>+C17/12</f>
        <v>0</v>
      </c>
      <c r="E17" s="81">
        <f>+C17/12</f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f>SUM(D17:O17)</f>
        <v>0</v>
      </c>
    </row>
    <row r="18" spans="1:18">
      <c r="A18" s="75" t="s">
        <v>69</v>
      </c>
      <c r="B18" s="75" t="s">
        <v>70</v>
      </c>
      <c r="C18" s="132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9">
        <f t="shared" si="1"/>
        <v>0</v>
      </c>
    </row>
    <row r="19" spans="1:18">
      <c r="A19" s="75" t="s">
        <v>71</v>
      </c>
      <c r="B19" s="75" t="s">
        <v>72</v>
      </c>
      <c r="C19" s="132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79">
        <f t="shared" si="1"/>
        <v>0</v>
      </c>
    </row>
    <row r="20" spans="1:18">
      <c r="A20" s="75">
        <v>2003</v>
      </c>
      <c r="B20" s="82" t="s">
        <v>73</v>
      </c>
      <c r="C20" s="132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9">
        <f t="shared" si="1"/>
        <v>0</v>
      </c>
    </row>
    <row r="21" spans="1:18">
      <c r="A21" s="75">
        <v>2004</v>
      </c>
      <c r="B21" s="75" t="s">
        <v>74</v>
      </c>
      <c r="C21" s="132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79">
        <f t="shared" si="1"/>
        <v>0</v>
      </c>
      <c r="Q21" s="222"/>
      <c r="R21" s="222"/>
    </row>
    <row r="22" spans="1:18">
      <c r="A22" s="75" t="s">
        <v>75</v>
      </c>
      <c r="B22" s="75" t="s">
        <v>76</v>
      </c>
      <c r="C22" s="132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79">
        <f t="shared" si="1"/>
        <v>0</v>
      </c>
      <c r="Q22" s="222"/>
      <c r="R22" s="222"/>
    </row>
    <row r="23" spans="1:18">
      <c r="A23" s="75" t="s">
        <v>77</v>
      </c>
      <c r="B23" s="75" t="s">
        <v>78</v>
      </c>
      <c r="C23" s="132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79">
        <f t="shared" si="1"/>
        <v>0</v>
      </c>
      <c r="Q23" s="222"/>
      <c r="R23" s="222"/>
    </row>
    <row r="24" spans="1:18">
      <c r="A24" s="75" t="s">
        <v>79</v>
      </c>
      <c r="B24" s="75" t="s">
        <v>80</v>
      </c>
      <c r="C24" s="132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9">
        <f t="shared" si="1"/>
        <v>0</v>
      </c>
      <c r="Q24" s="222"/>
      <c r="R24" s="222"/>
    </row>
    <row r="25" spans="1:18">
      <c r="A25" s="75">
        <v>2005</v>
      </c>
      <c r="B25" s="75" t="s">
        <v>81</v>
      </c>
      <c r="C25" s="132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79">
        <f t="shared" si="1"/>
        <v>0</v>
      </c>
      <c r="Q25" s="222"/>
      <c r="R25" s="222"/>
    </row>
    <row r="26" spans="1:18">
      <c r="A26" s="75" t="s">
        <v>82</v>
      </c>
      <c r="B26" s="75" t="s">
        <v>83</v>
      </c>
      <c r="C26" s="132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9">
        <f t="shared" si="1"/>
        <v>0</v>
      </c>
      <c r="Q26" s="222"/>
      <c r="R26" s="222"/>
    </row>
    <row r="27" spans="1:18">
      <c r="A27" s="75" t="s">
        <v>84</v>
      </c>
      <c r="B27" s="75" t="s">
        <v>85</v>
      </c>
      <c r="C27" s="132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79">
        <f t="shared" si="1"/>
        <v>0</v>
      </c>
      <c r="Q27" s="223"/>
      <c r="R27" s="222"/>
    </row>
    <row r="28" spans="1:18">
      <c r="A28" s="75">
        <v>2006</v>
      </c>
      <c r="B28" s="75" t="s">
        <v>86</v>
      </c>
      <c r="C28" s="132">
        <v>2000000</v>
      </c>
      <c r="D28" s="132">
        <f>+D29+D30</f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2">
        <v>0</v>
      </c>
      <c r="L28" s="132">
        <v>500000</v>
      </c>
      <c r="M28" s="132">
        <v>500000</v>
      </c>
      <c r="N28" s="132">
        <v>500000</v>
      </c>
      <c r="O28" s="132">
        <v>500000</v>
      </c>
      <c r="P28" s="132">
        <f>SUM(L28:O28)</f>
        <v>2000000</v>
      </c>
      <c r="R28" s="222"/>
    </row>
    <row r="29" spans="1:18">
      <c r="A29" s="75" t="s">
        <v>87</v>
      </c>
      <c r="B29" s="75" t="s">
        <v>88</v>
      </c>
      <c r="C29" s="132">
        <v>0</v>
      </c>
      <c r="D29" s="81">
        <f>+C29/12</f>
        <v>0</v>
      </c>
      <c r="E29" s="81">
        <f t="shared" ref="E29:O29" si="4">+D29/12</f>
        <v>0</v>
      </c>
      <c r="F29" s="81">
        <f t="shared" si="4"/>
        <v>0</v>
      </c>
      <c r="G29" s="81">
        <f t="shared" si="4"/>
        <v>0</v>
      </c>
      <c r="H29" s="81">
        <f t="shared" si="4"/>
        <v>0</v>
      </c>
      <c r="I29" s="81">
        <f t="shared" si="4"/>
        <v>0</v>
      </c>
      <c r="J29" s="81">
        <f t="shared" si="4"/>
        <v>0</v>
      </c>
      <c r="K29" s="81">
        <f t="shared" si="4"/>
        <v>0</v>
      </c>
      <c r="L29" s="81">
        <f t="shared" si="4"/>
        <v>0</v>
      </c>
      <c r="M29" s="81">
        <f t="shared" si="4"/>
        <v>0</v>
      </c>
      <c r="N29" s="81">
        <f t="shared" si="4"/>
        <v>0</v>
      </c>
      <c r="O29" s="81">
        <f t="shared" si="4"/>
        <v>0</v>
      </c>
      <c r="P29" s="81">
        <f t="shared" si="1"/>
        <v>0</v>
      </c>
    </row>
    <row r="30" spans="1:18" ht="11.25" customHeight="1">
      <c r="A30" s="75" t="s">
        <v>89</v>
      </c>
      <c r="B30" s="82" t="s">
        <v>144</v>
      </c>
      <c r="C30" s="81">
        <v>0</v>
      </c>
      <c r="D30" s="81">
        <f>+C30/12</f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  <c r="P30" s="81">
        <f t="shared" si="1"/>
        <v>0</v>
      </c>
    </row>
    <row r="31" spans="1:18">
      <c r="A31" s="75" t="s">
        <v>90</v>
      </c>
      <c r="B31" s="75" t="s">
        <v>91</v>
      </c>
      <c r="C31" s="132"/>
      <c r="D31" s="132"/>
      <c r="E31" s="132"/>
      <c r="F31" s="132"/>
      <c r="G31" s="132"/>
      <c r="H31" s="132"/>
      <c r="I31" s="132"/>
      <c r="J31" s="132"/>
      <c r="K31" s="81"/>
      <c r="L31" s="81"/>
      <c r="M31" s="81"/>
      <c r="N31" s="81"/>
      <c r="O31" s="81"/>
      <c r="P31" s="79">
        <f t="shared" si="1"/>
        <v>0</v>
      </c>
    </row>
    <row r="32" spans="1:18">
      <c r="A32" s="75">
        <v>2007</v>
      </c>
      <c r="B32" s="82" t="s">
        <v>149</v>
      </c>
      <c r="C32" s="132"/>
      <c r="D32" s="132"/>
      <c r="E32" s="132"/>
      <c r="F32" s="132"/>
      <c r="G32" s="132"/>
      <c r="H32" s="132"/>
      <c r="I32" s="132"/>
      <c r="J32" s="132"/>
      <c r="K32" s="81"/>
      <c r="L32" s="81"/>
      <c r="M32" s="81"/>
      <c r="N32" s="81"/>
      <c r="O32" s="81"/>
      <c r="P32" s="79">
        <f t="shared" si="1"/>
        <v>0</v>
      </c>
    </row>
    <row r="33" spans="1:18" ht="10.5" customHeight="1">
      <c r="A33" s="75">
        <v>2008</v>
      </c>
      <c r="B33" s="82" t="s">
        <v>93</v>
      </c>
      <c r="C33" s="133"/>
      <c r="D33" s="133"/>
      <c r="E33" s="133"/>
      <c r="F33" s="133"/>
      <c r="G33" s="133"/>
      <c r="H33" s="133"/>
      <c r="I33" s="133"/>
      <c r="J33" s="133"/>
      <c r="K33" s="79"/>
      <c r="L33" s="79"/>
      <c r="M33" s="79"/>
      <c r="N33" s="79"/>
      <c r="O33" s="79"/>
      <c r="P33" s="79">
        <f t="shared" si="1"/>
        <v>0</v>
      </c>
      <c r="Q33" s="71"/>
    </row>
    <row r="34" spans="1:18">
      <c r="A34" s="75">
        <v>2009</v>
      </c>
      <c r="B34" s="75" t="s">
        <v>94</v>
      </c>
      <c r="C34" s="133"/>
      <c r="D34" s="133"/>
      <c r="E34" s="133"/>
      <c r="F34" s="133"/>
      <c r="G34" s="133"/>
      <c r="H34" s="133"/>
      <c r="I34" s="133"/>
      <c r="J34" s="133"/>
      <c r="K34" s="79"/>
      <c r="L34" s="79"/>
      <c r="M34" s="79"/>
      <c r="N34" s="79"/>
      <c r="O34" s="79"/>
      <c r="P34" s="79">
        <f t="shared" si="1"/>
        <v>0</v>
      </c>
    </row>
    <row r="35" spans="1:18">
      <c r="A35" s="75">
        <v>2010</v>
      </c>
      <c r="B35" s="82" t="s">
        <v>95</v>
      </c>
      <c r="C35" s="133"/>
      <c r="D35" s="133"/>
      <c r="E35" s="133"/>
      <c r="F35" s="133"/>
      <c r="G35" s="133"/>
      <c r="H35" s="133"/>
      <c r="I35" s="133"/>
      <c r="J35" s="133"/>
      <c r="K35" s="79"/>
      <c r="L35" s="79"/>
      <c r="M35" s="79"/>
      <c r="N35" s="79"/>
      <c r="O35" s="79"/>
      <c r="P35" s="79">
        <f t="shared" si="1"/>
        <v>0</v>
      </c>
    </row>
    <row r="36" spans="1:18" ht="12">
      <c r="A36" s="75">
        <v>2011</v>
      </c>
      <c r="B36" s="75" t="s">
        <v>96</v>
      </c>
      <c r="C36" s="132">
        <v>0</v>
      </c>
      <c r="D36" s="132">
        <f>+C36/12</f>
        <v>0</v>
      </c>
      <c r="E36" s="132">
        <f t="shared" ref="E36:O36" si="5">+D36/12</f>
        <v>0</v>
      </c>
      <c r="F36" s="132">
        <f t="shared" si="5"/>
        <v>0</v>
      </c>
      <c r="G36" s="132">
        <f t="shared" si="5"/>
        <v>0</v>
      </c>
      <c r="H36" s="132">
        <f t="shared" si="5"/>
        <v>0</v>
      </c>
      <c r="I36" s="132">
        <f t="shared" si="5"/>
        <v>0</v>
      </c>
      <c r="J36" s="132">
        <f t="shared" si="5"/>
        <v>0</v>
      </c>
      <c r="K36" s="132">
        <f t="shared" si="5"/>
        <v>0</v>
      </c>
      <c r="L36" s="132">
        <f t="shared" si="5"/>
        <v>0</v>
      </c>
      <c r="M36" s="132">
        <f t="shared" si="5"/>
        <v>0</v>
      </c>
      <c r="N36" s="132">
        <f t="shared" si="5"/>
        <v>0</v>
      </c>
      <c r="O36" s="132">
        <f t="shared" si="5"/>
        <v>0</v>
      </c>
      <c r="P36" s="79">
        <f>SUM(D36:O36)</f>
        <v>0</v>
      </c>
      <c r="Q36" s="182"/>
    </row>
    <row r="37" spans="1:18" ht="12.75" customHeight="1">
      <c r="A37" s="75">
        <v>2012</v>
      </c>
      <c r="B37" s="82" t="s">
        <v>97</v>
      </c>
      <c r="C37" s="133"/>
      <c r="D37" s="133"/>
      <c r="E37" s="133"/>
      <c r="F37" s="133"/>
      <c r="G37" s="133"/>
      <c r="H37" s="133"/>
      <c r="I37" s="133"/>
      <c r="J37" s="133"/>
      <c r="K37" s="79"/>
      <c r="L37" s="79"/>
      <c r="M37" s="79"/>
      <c r="N37" s="79"/>
      <c r="O37" s="79"/>
      <c r="P37" s="79">
        <f t="shared" si="1"/>
        <v>0</v>
      </c>
      <c r="Q37" s="183"/>
      <c r="R37" s="71"/>
    </row>
    <row r="38" spans="1:18" ht="11.25" customHeight="1">
      <c r="A38" s="75">
        <v>2013</v>
      </c>
      <c r="B38" s="75" t="s">
        <v>98</v>
      </c>
      <c r="C38" s="133"/>
      <c r="D38" s="133"/>
      <c r="E38" s="133"/>
      <c r="F38" s="133"/>
      <c r="G38" s="133"/>
      <c r="H38" s="133"/>
      <c r="I38" s="133"/>
      <c r="J38" s="133"/>
      <c r="K38" s="79"/>
      <c r="L38" s="79"/>
      <c r="M38" s="79"/>
      <c r="N38" s="79"/>
      <c r="O38" s="79"/>
      <c r="P38" s="79">
        <f t="shared" si="1"/>
        <v>0</v>
      </c>
      <c r="Q38" s="183"/>
    </row>
    <row r="39" spans="1:18" ht="11.25">
      <c r="A39" s="75">
        <v>2014</v>
      </c>
      <c r="B39" s="75" t="s">
        <v>99</v>
      </c>
      <c r="C39" s="133"/>
      <c r="D39" s="133"/>
      <c r="E39" s="133"/>
      <c r="F39" s="133"/>
      <c r="G39" s="133"/>
      <c r="H39" s="133"/>
      <c r="I39" s="133"/>
      <c r="J39" s="133"/>
      <c r="K39" s="79"/>
      <c r="L39" s="79"/>
      <c r="M39" s="79"/>
      <c r="N39" s="79"/>
      <c r="O39" s="79"/>
      <c r="P39" s="79">
        <f t="shared" si="1"/>
        <v>0</v>
      </c>
      <c r="Q39" s="185"/>
    </row>
    <row r="40" spans="1:18">
      <c r="A40" s="75">
        <v>2015</v>
      </c>
      <c r="B40" s="75" t="s">
        <v>100</v>
      </c>
      <c r="C40" s="133"/>
      <c r="D40" s="133"/>
      <c r="E40" s="133"/>
      <c r="F40" s="133"/>
      <c r="G40" s="133"/>
      <c r="H40" s="133"/>
      <c r="I40" s="133"/>
      <c r="J40" s="133"/>
      <c r="K40" s="79"/>
      <c r="L40" s="79"/>
      <c r="M40" s="79"/>
      <c r="N40" s="79"/>
      <c r="O40" s="79"/>
      <c r="P40" s="79">
        <f t="shared" si="1"/>
        <v>0</v>
      </c>
      <c r="Q40" s="319"/>
    </row>
    <row r="41" spans="1:18">
      <c r="A41" s="75" t="s">
        <v>101</v>
      </c>
      <c r="B41" s="75" t="s">
        <v>102</v>
      </c>
      <c r="C41" s="132"/>
      <c r="D41" s="132"/>
      <c r="E41" s="132"/>
      <c r="F41" s="132"/>
      <c r="G41" s="132"/>
      <c r="H41" s="132"/>
      <c r="I41" s="132"/>
      <c r="J41" s="132"/>
      <c r="K41" s="81"/>
      <c r="L41" s="81"/>
      <c r="M41" s="81"/>
      <c r="N41" s="81"/>
      <c r="O41" s="81"/>
      <c r="P41" s="79">
        <f t="shared" si="1"/>
        <v>0</v>
      </c>
      <c r="Q41" s="320"/>
    </row>
    <row r="42" spans="1:18" ht="11.25" customHeight="1">
      <c r="A42" s="75" t="s">
        <v>103</v>
      </c>
      <c r="B42" s="75" t="s">
        <v>104</v>
      </c>
      <c r="C42" s="132"/>
      <c r="D42" s="132"/>
      <c r="E42" s="132"/>
      <c r="F42" s="132"/>
      <c r="G42" s="132"/>
      <c r="H42" s="132"/>
      <c r="I42" s="132"/>
      <c r="J42" s="132"/>
      <c r="K42" s="81"/>
      <c r="L42" s="81"/>
      <c r="M42" s="81"/>
      <c r="N42" s="81"/>
      <c r="O42" s="81"/>
      <c r="P42" s="79">
        <f t="shared" si="1"/>
        <v>0</v>
      </c>
      <c r="Q42" s="320"/>
    </row>
    <row r="43" spans="1:18">
      <c r="A43" s="75">
        <v>2016</v>
      </c>
      <c r="B43" s="75" t="s">
        <v>105</v>
      </c>
      <c r="C43" s="132"/>
      <c r="D43" s="132"/>
      <c r="E43" s="132"/>
      <c r="F43" s="132"/>
      <c r="G43" s="132"/>
      <c r="H43" s="132"/>
      <c r="I43" s="132"/>
      <c r="J43" s="132"/>
      <c r="K43" s="81"/>
      <c r="L43" s="81"/>
      <c r="M43" s="81"/>
      <c r="N43" s="81"/>
      <c r="O43" s="81"/>
      <c r="P43" s="79">
        <f t="shared" si="1"/>
        <v>0</v>
      </c>
      <c r="Q43" s="321"/>
    </row>
    <row r="44" spans="1:18">
      <c r="A44" s="75">
        <v>2017</v>
      </c>
      <c r="B44" s="75" t="s">
        <v>106</v>
      </c>
      <c r="C44" s="132"/>
      <c r="D44" s="132"/>
      <c r="E44" s="132"/>
      <c r="F44" s="132"/>
      <c r="G44" s="132"/>
      <c r="H44" s="132"/>
      <c r="I44" s="132"/>
      <c r="J44" s="132"/>
      <c r="K44" s="81"/>
      <c r="L44" s="81"/>
      <c r="M44" s="81"/>
      <c r="N44" s="81"/>
      <c r="O44" s="81"/>
      <c r="P44" s="79">
        <f t="shared" si="1"/>
        <v>0</v>
      </c>
    </row>
    <row r="45" spans="1:18">
      <c r="A45" s="77">
        <v>3000</v>
      </c>
      <c r="B45" s="75" t="s">
        <v>107</v>
      </c>
      <c r="C45" s="133"/>
      <c r="D45" s="133"/>
      <c r="E45" s="133"/>
      <c r="F45" s="133"/>
      <c r="G45" s="133"/>
      <c r="H45" s="133"/>
      <c r="I45" s="133"/>
      <c r="J45" s="133"/>
      <c r="K45" s="79"/>
      <c r="L45" s="79"/>
      <c r="M45" s="79"/>
      <c r="N45" s="79"/>
      <c r="O45" s="79"/>
      <c r="P45" s="79">
        <f t="shared" si="1"/>
        <v>0</v>
      </c>
    </row>
    <row r="46" spans="1:18">
      <c r="A46" s="77">
        <v>4000</v>
      </c>
      <c r="B46" s="75" t="s">
        <v>108</v>
      </c>
      <c r="C46" s="133">
        <v>0</v>
      </c>
      <c r="D46" s="133"/>
      <c r="E46" s="133">
        <v>0</v>
      </c>
      <c r="F46" s="133">
        <v>0</v>
      </c>
      <c r="G46" s="133">
        <v>0</v>
      </c>
      <c r="H46" s="133"/>
      <c r="I46" s="133">
        <v>0</v>
      </c>
      <c r="J46" s="133">
        <v>0</v>
      </c>
      <c r="K46" s="79">
        <v>0</v>
      </c>
      <c r="L46" s="79"/>
      <c r="M46" s="79"/>
      <c r="N46" s="79"/>
      <c r="O46" s="79"/>
      <c r="P46" s="79">
        <f t="shared" si="1"/>
        <v>0</v>
      </c>
      <c r="Q46" s="71"/>
    </row>
    <row r="47" spans="1:18" ht="11.25">
      <c r="A47" s="77">
        <v>5000</v>
      </c>
      <c r="B47" s="75" t="s">
        <v>109</v>
      </c>
      <c r="C47" s="133">
        <f>+'POA-05'!C22</f>
        <v>306982145</v>
      </c>
      <c r="D47" s="133"/>
      <c r="E47" s="133">
        <v>0</v>
      </c>
      <c r="F47" s="133"/>
      <c r="G47" s="133"/>
      <c r="H47" s="133"/>
      <c r="I47" s="133"/>
      <c r="J47" s="133"/>
      <c r="K47" s="79"/>
      <c r="L47" s="79"/>
      <c r="M47" s="255">
        <f>'POA-05'!C14</f>
        <v>200529081.44</v>
      </c>
      <c r="N47" s="255">
        <f>'POA-05'!C15+'POA-05'!C18</f>
        <v>32033540.079999998</v>
      </c>
      <c r="O47" s="79">
        <f>'POA-05'!C16+'POA-05'!C17</f>
        <v>74419523.479999989</v>
      </c>
      <c r="P47" s="206">
        <f t="shared" si="1"/>
        <v>306982145</v>
      </c>
      <c r="Q47" s="71"/>
    </row>
    <row r="48" spans="1:18">
      <c r="A48" s="77">
        <v>6000</v>
      </c>
      <c r="B48" s="75" t="s">
        <v>110</v>
      </c>
      <c r="C48" s="133"/>
      <c r="D48" s="133"/>
      <c r="E48" s="133"/>
      <c r="F48" s="133"/>
      <c r="G48" s="133"/>
      <c r="H48" s="133"/>
      <c r="I48" s="133"/>
      <c r="J48" s="133"/>
      <c r="K48" s="79"/>
      <c r="L48" s="79"/>
      <c r="M48" s="79"/>
      <c r="N48" s="79"/>
      <c r="O48" s="79"/>
      <c r="P48" s="79">
        <f t="shared" si="1"/>
        <v>0</v>
      </c>
      <c r="Q48" s="242"/>
    </row>
    <row r="49" spans="1:23">
      <c r="A49" s="77">
        <v>7000</v>
      </c>
      <c r="B49" s="75" t="s">
        <v>111</v>
      </c>
      <c r="C49" s="133"/>
      <c r="D49" s="133"/>
      <c r="E49" s="133"/>
      <c r="F49" s="133"/>
      <c r="G49" s="133"/>
      <c r="H49" s="133"/>
      <c r="I49" s="133"/>
      <c r="J49" s="133"/>
      <c r="K49" s="79"/>
      <c r="L49" s="79"/>
      <c r="M49" s="79"/>
      <c r="N49" s="79"/>
      <c r="O49" s="79"/>
      <c r="P49" s="79">
        <f t="shared" si="1"/>
        <v>0</v>
      </c>
      <c r="Q49" s="242"/>
    </row>
    <row r="50" spans="1:23">
      <c r="A50" s="101"/>
      <c r="B50" s="101" t="s">
        <v>27</v>
      </c>
      <c r="C50" s="205">
        <f>+C11+C14+C45+C46+C47+C48+C49</f>
        <v>329947867</v>
      </c>
      <c r="D50" s="78">
        <f>+D11+D14+D45+D46+D47+D48+D49</f>
        <v>0</v>
      </c>
      <c r="E50" s="78">
        <f>+E11+E14+E45+E46+E47+E48+E49</f>
        <v>0</v>
      </c>
      <c r="F50" s="78">
        <f>+F11+F14+F45+F46+F47+F48+F49</f>
        <v>0</v>
      </c>
      <c r="G50" s="78"/>
      <c r="H50" s="78"/>
      <c r="I50" s="78"/>
      <c r="J50" s="78"/>
      <c r="K50" s="78"/>
      <c r="L50" s="78"/>
      <c r="M50" s="78"/>
      <c r="N50" s="78"/>
      <c r="O50" s="78"/>
      <c r="P50" s="205">
        <f>P11+P28+P47</f>
        <v>329947867</v>
      </c>
    </row>
    <row r="51" spans="1:23">
      <c r="C51" s="139"/>
      <c r="P51" s="139"/>
    </row>
    <row r="52" spans="1:23">
      <c r="C52" s="144"/>
      <c r="P52" s="139"/>
    </row>
    <row r="55" spans="1:23" ht="11.25">
      <c r="D55" s="108"/>
      <c r="E55" s="108"/>
      <c r="F55" s="108"/>
      <c r="G55" s="108"/>
      <c r="H55" s="108"/>
      <c r="I55" s="108"/>
      <c r="J55" s="136"/>
      <c r="K55" s="136"/>
      <c r="L55" s="136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</row>
    <row r="56" spans="1:23" ht="11.25">
      <c r="D56" s="102"/>
      <c r="E56" s="102"/>
      <c r="F56" s="102"/>
      <c r="G56" s="108"/>
      <c r="H56" s="108"/>
      <c r="I56" s="108"/>
      <c r="J56" s="136"/>
      <c r="K56" s="136"/>
      <c r="L56" s="136"/>
      <c r="M56" s="108"/>
      <c r="N56" s="108"/>
      <c r="O56" s="108"/>
      <c r="P56" s="102"/>
      <c r="Q56" s="108"/>
      <c r="R56" s="102"/>
      <c r="S56" s="108"/>
      <c r="T56" s="108"/>
      <c r="U56" s="103"/>
      <c r="V56" s="108"/>
      <c r="W56" s="102"/>
    </row>
    <row r="57" spans="1:23">
      <c r="J57" s="137"/>
      <c r="K57" s="137"/>
      <c r="L57" s="137"/>
    </row>
    <row r="58" spans="1:23" ht="11.25">
      <c r="D58" s="103"/>
      <c r="E58" s="104"/>
      <c r="F58" s="105"/>
      <c r="G58" s="105"/>
      <c r="H58" s="105"/>
      <c r="I58" s="105"/>
      <c r="J58" s="138"/>
      <c r="K58" s="138"/>
      <c r="L58" s="138"/>
      <c r="M58" s="105"/>
      <c r="N58" s="105"/>
      <c r="O58" s="105"/>
      <c r="P58" s="105"/>
      <c r="Q58" s="106"/>
      <c r="R58" s="106"/>
      <c r="S58" s="105"/>
      <c r="T58" s="105"/>
      <c r="U58" s="107"/>
      <c r="V58" s="105"/>
      <c r="W58" s="105"/>
    </row>
    <row r="59" spans="1:23">
      <c r="J59" s="137"/>
      <c r="K59" s="137"/>
      <c r="L59" s="137"/>
    </row>
    <row r="60" spans="1:23" ht="11.25">
      <c r="D60" s="103"/>
      <c r="E60" s="104"/>
      <c r="F60" s="105"/>
      <c r="G60" s="105"/>
      <c r="H60" s="105"/>
      <c r="I60" s="105"/>
      <c r="J60" s="138"/>
      <c r="K60" s="138"/>
      <c r="L60" s="138"/>
      <c r="M60" s="105"/>
      <c r="N60" s="105"/>
      <c r="O60" s="105"/>
      <c r="P60" s="105"/>
      <c r="Q60" s="106"/>
      <c r="R60" s="106"/>
      <c r="S60" s="105"/>
      <c r="T60" s="105"/>
      <c r="U60" s="107"/>
      <c r="V60" s="105"/>
      <c r="W60" s="105"/>
    </row>
    <row r="61" spans="1:23">
      <c r="J61" s="137"/>
      <c r="K61" s="137"/>
      <c r="L61" s="137"/>
    </row>
    <row r="62" spans="1:23" ht="11.25">
      <c r="U62" s="107"/>
      <c r="V62" s="105"/>
      <c r="W62" s="105"/>
    </row>
    <row r="64" spans="1:23">
      <c r="U64" s="109"/>
      <c r="V64" s="109"/>
      <c r="W64" s="109"/>
    </row>
    <row r="66" spans="21:23" ht="11.25">
      <c r="U66" s="107"/>
      <c r="V66" s="105"/>
      <c r="W66" s="105"/>
    </row>
    <row r="69" spans="21:23" ht="11.25">
      <c r="U69" s="107"/>
      <c r="V69" s="105"/>
      <c r="W69" s="105"/>
    </row>
    <row r="73" spans="21:23" ht="11.25">
      <c r="U73" s="107"/>
      <c r="V73" s="105"/>
      <c r="W73" s="105"/>
    </row>
  </sheetData>
  <mergeCells count="14">
    <mergeCell ref="Q40:Q43"/>
    <mergeCell ref="A8:P8"/>
    <mergeCell ref="D9:O9"/>
    <mergeCell ref="A9:A10"/>
    <mergeCell ref="B9:B10"/>
    <mergeCell ref="C9:C10"/>
    <mergeCell ref="P9:P10"/>
    <mergeCell ref="A7:K7"/>
    <mergeCell ref="C5:E5"/>
    <mergeCell ref="F5:H5"/>
    <mergeCell ref="C6:E6"/>
    <mergeCell ref="F6:H6"/>
    <mergeCell ref="A1:B6"/>
    <mergeCell ref="C1:H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56"/>
  <sheetViews>
    <sheetView topLeftCell="A25" workbookViewId="0">
      <selection activeCell="F54" sqref="F54"/>
    </sheetView>
  </sheetViews>
  <sheetFormatPr baseColWidth="10" defaultRowHeight="12.75"/>
  <cols>
    <col min="2" max="2" width="25.140625" customWidth="1"/>
    <col min="3" max="3" width="14.140625" bestFit="1" customWidth="1"/>
    <col min="4" max="4" width="12.140625" customWidth="1"/>
    <col min="5" max="5" width="13" bestFit="1" customWidth="1"/>
    <col min="6" max="6" width="15.5703125" customWidth="1"/>
    <col min="7" max="7" width="14.140625" customWidth="1"/>
    <col min="9" max="9" width="12.85546875" customWidth="1"/>
    <col min="11" max="11" width="15.28515625" customWidth="1"/>
  </cols>
  <sheetData>
    <row r="1" spans="1:12">
      <c r="A1" s="257"/>
      <c r="B1" s="258"/>
      <c r="C1" s="263" t="s">
        <v>179</v>
      </c>
      <c r="D1" s="264"/>
      <c r="E1" s="264"/>
      <c r="F1" s="264"/>
      <c r="G1" s="264"/>
      <c r="H1" s="265"/>
      <c r="I1" s="168"/>
    </row>
    <row r="2" spans="1:12">
      <c r="A2" s="259"/>
      <c r="B2" s="260"/>
      <c r="C2" s="266"/>
      <c r="D2" s="267"/>
      <c r="E2" s="267"/>
      <c r="F2" s="267"/>
      <c r="G2" s="267"/>
      <c r="H2" s="268"/>
      <c r="I2" s="168"/>
    </row>
    <row r="3" spans="1:12">
      <c r="A3" s="259"/>
      <c r="B3" s="260"/>
      <c r="C3" s="266"/>
      <c r="D3" s="267"/>
      <c r="E3" s="267"/>
      <c r="F3" s="267"/>
      <c r="G3" s="267"/>
      <c r="H3" s="268"/>
      <c r="I3" s="169" t="s">
        <v>180</v>
      </c>
    </row>
    <row r="4" spans="1:12">
      <c r="A4" s="259"/>
      <c r="B4" s="260"/>
      <c r="C4" s="269"/>
      <c r="D4" s="270"/>
      <c r="E4" s="270"/>
      <c r="F4" s="270"/>
      <c r="G4" s="270"/>
      <c r="H4" s="271"/>
      <c r="I4" s="168" t="s">
        <v>181</v>
      </c>
    </row>
    <row r="5" spans="1:12" ht="13.5">
      <c r="A5" s="259"/>
      <c r="B5" s="260"/>
      <c r="C5" s="272" t="s">
        <v>182</v>
      </c>
      <c r="D5" s="273"/>
      <c r="E5" s="274"/>
      <c r="F5" s="272" t="s">
        <v>183</v>
      </c>
      <c r="G5" s="273"/>
      <c r="H5" s="273"/>
      <c r="I5" s="169"/>
    </row>
    <row r="6" spans="1:12" ht="13.5">
      <c r="A6" s="261"/>
      <c r="B6" s="262"/>
      <c r="C6" s="272">
        <v>0</v>
      </c>
      <c r="D6" s="273"/>
      <c r="E6" s="274"/>
      <c r="F6" s="272" t="s">
        <v>184</v>
      </c>
      <c r="G6" s="273"/>
      <c r="H6" s="273"/>
      <c r="I6" s="168"/>
    </row>
    <row r="7" spans="1:12">
      <c r="A7" s="334" t="s">
        <v>161</v>
      </c>
      <c r="B7" s="334"/>
      <c r="C7" s="334"/>
      <c r="D7" s="334"/>
      <c r="E7" s="334"/>
      <c r="F7" s="334"/>
      <c r="G7" s="334"/>
      <c r="H7" s="334"/>
      <c r="I7" s="334"/>
      <c r="J7" s="334"/>
      <c r="K7" s="334"/>
    </row>
    <row r="8" spans="1:12">
      <c r="A8" s="335" t="s">
        <v>114</v>
      </c>
      <c r="B8" s="335"/>
      <c r="C8" s="335"/>
      <c r="D8" s="335"/>
      <c r="E8" s="335"/>
      <c r="F8" s="335"/>
      <c r="G8" s="335"/>
      <c r="H8" s="335"/>
      <c r="I8" s="335"/>
      <c r="J8" s="335"/>
      <c r="K8" s="335"/>
    </row>
    <row r="9" spans="1:12" ht="13.5" thickBot="1">
      <c r="A9" s="134" t="s">
        <v>162</v>
      </c>
      <c r="B9" s="135" t="str">
        <f>+'POA-01'!J7</f>
        <v>113-900-1</v>
      </c>
      <c r="C9" s="72"/>
      <c r="D9" s="72"/>
      <c r="E9" s="72"/>
      <c r="F9" s="72"/>
      <c r="G9" s="72"/>
      <c r="H9" s="72"/>
      <c r="I9" s="72"/>
      <c r="J9" s="72"/>
      <c r="K9" s="73"/>
    </row>
    <row r="10" spans="1:12" ht="13.5" thickBot="1">
      <c r="A10" s="348" t="s">
        <v>198</v>
      </c>
      <c r="B10" s="350" t="s">
        <v>24</v>
      </c>
      <c r="C10" s="352" t="s">
        <v>151</v>
      </c>
      <c r="D10" s="353"/>
      <c r="E10" s="353"/>
      <c r="F10" s="353"/>
      <c r="G10" s="353"/>
      <c r="H10" s="353"/>
      <c r="I10" s="353"/>
      <c r="J10" s="353"/>
      <c r="K10" s="354" t="s">
        <v>27</v>
      </c>
    </row>
    <row r="11" spans="1:12" ht="13.5" thickBot="1">
      <c r="A11" s="349"/>
      <c r="B11" s="351"/>
      <c r="C11" s="96" t="s">
        <v>152</v>
      </c>
      <c r="D11" s="96" t="s">
        <v>153</v>
      </c>
      <c r="E11" s="96" t="s">
        <v>154</v>
      </c>
      <c r="F11" s="96" t="s">
        <v>155</v>
      </c>
      <c r="G11" s="96" t="s">
        <v>156</v>
      </c>
      <c r="H11" s="96" t="s">
        <v>172</v>
      </c>
      <c r="I11" s="96" t="s">
        <v>157</v>
      </c>
      <c r="J11" s="96" t="s">
        <v>158</v>
      </c>
      <c r="K11" s="355"/>
    </row>
    <row r="12" spans="1:12">
      <c r="A12" s="93">
        <v>1000</v>
      </c>
      <c r="B12" s="94" t="s">
        <v>61</v>
      </c>
      <c r="C12" s="254">
        <f>C13+C14</f>
        <v>4193144.4</v>
      </c>
      <c r="D12" s="254">
        <f t="shared" ref="D12:J12" si="0">D13+D14</f>
        <v>4193144.4</v>
      </c>
      <c r="E12" s="254">
        <f t="shared" si="0"/>
        <v>4193144.4</v>
      </c>
      <c r="F12" s="254">
        <f t="shared" si="0"/>
        <v>4193144.4</v>
      </c>
      <c r="G12" s="254">
        <f t="shared" si="0"/>
        <v>4193144.4</v>
      </c>
      <c r="H12" s="254">
        <f t="shared" si="0"/>
        <v>0</v>
      </c>
      <c r="I12" s="254">
        <f t="shared" si="0"/>
        <v>0</v>
      </c>
      <c r="J12" s="254">
        <f t="shared" si="0"/>
        <v>0</v>
      </c>
      <c r="K12" s="206">
        <f t="shared" ref="K12:K40" si="1">SUM(C12:J12)</f>
        <v>20965722</v>
      </c>
    </row>
    <row r="13" spans="1:12">
      <c r="A13" s="75">
        <v>1001</v>
      </c>
      <c r="B13" s="75" t="s">
        <v>62</v>
      </c>
      <c r="C13" s="81">
        <f>+'POA-02'!J17</f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79">
        <f t="shared" si="1"/>
        <v>0</v>
      </c>
    </row>
    <row r="14" spans="1:12">
      <c r="A14" s="75">
        <v>1002</v>
      </c>
      <c r="B14" s="75" t="s">
        <v>63</v>
      </c>
      <c r="C14" s="253">
        <f>'POA-02'!J23/5</f>
        <v>4193144.4</v>
      </c>
      <c r="D14" s="253">
        <f>'POA-02'!J23/5</f>
        <v>4193144.4</v>
      </c>
      <c r="E14" s="253">
        <f>'POA-02'!J23/5</f>
        <v>4193144.4</v>
      </c>
      <c r="F14" s="253">
        <f>'POA-02'!J23/5</f>
        <v>4193144.4</v>
      </c>
      <c r="G14" s="253">
        <f>'POA-02'!J23/5</f>
        <v>4193144.4</v>
      </c>
      <c r="H14" s="81">
        <v>0</v>
      </c>
      <c r="I14" s="81">
        <v>0</v>
      </c>
      <c r="J14" s="81">
        <v>0</v>
      </c>
      <c r="K14" s="206">
        <f t="shared" si="1"/>
        <v>20965722</v>
      </c>
    </row>
    <row r="15" spans="1:12">
      <c r="A15" s="77">
        <v>2000</v>
      </c>
      <c r="B15" s="75" t="s">
        <v>64</v>
      </c>
      <c r="C15" s="81">
        <f t="shared" ref="C15:J15" si="2">+C16+C17</f>
        <v>0</v>
      </c>
      <c r="D15" s="81">
        <f t="shared" si="2"/>
        <v>0</v>
      </c>
      <c r="E15" s="81">
        <f t="shared" si="2"/>
        <v>0</v>
      </c>
      <c r="F15" s="81">
        <v>0</v>
      </c>
      <c r="G15" s="81">
        <v>0</v>
      </c>
      <c r="H15" s="81">
        <v>0</v>
      </c>
      <c r="I15" s="81">
        <v>0</v>
      </c>
      <c r="J15" s="81">
        <f t="shared" si="2"/>
        <v>0</v>
      </c>
      <c r="K15" s="79">
        <f t="shared" si="1"/>
        <v>0</v>
      </c>
      <c r="L15" s="140"/>
    </row>
    <row r="16" spans="1:12">
      <c r="A16" s="75">
        <v>2001</v>
      </c>
      <c r="B16" s="75" t="s">
        <v>65</v>
      </c>
      <c r="C16" s="81">
        <v>0</v>
      </c>
      <c r="D16" s="81">
        <v>0</v>
      </c>
      <c r="E16" s="81">
        <f>+'POA-04'!G26</f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79">
        <f t="shared" si="1"/>
        <v>0</v>
      </c>
    </row>
    <row r="17" spans="1:13">
      <c r="A17" s="75">
        <v>2002</v>
      </c>
      <c r="B17" s="75" t="s">
        <v>150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79">
        <f t="shared" si="1"/>
        <v>0</v>
      </c>
    </row>
    <row r="18" spans="1:13">
      <c r="A18" s="75" t="s">
        <v>67</v>
      </c>
      <c r="B18" s="75" t="s">
        <v>68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79">
        <f t="shared" si="1"/>
        <v>0</v>
      </c>
      <c r="L18" s="140"/>
    </row>
    <row r="19" spans="1:13">
      <c r="A19" s="75" t="s">
        <v>69</v>
      </c>
      <c r="B19" s="75" t="s">
        <v>70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79">
        <f t="shared" si="1"/>
        <v>0</v>
      </c>
    </row>
    <row r="20" spans="1:13">
      <c r="A20" s="75" t="s">
        <v>71</v>
      </c>
      <c r="B20" s="75" t="s">
        <v>72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79">
        <f t="shared" si="1"/>
        <v>0</v>
      </c>
    </row>
    <row r="21" spans="1:13">
      <c r="A21" s="75">
        <v>2003</v>
      </c>
      <c r="B21" s="82" t="s">
        <v>73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79">
        <f t="shared" si="1"/>
        <v>0</v>
      </c>
    </row>
    <row r="22" spans="1:13">
      <c r="A22" s="75">
        <v>2004</v>
      </c>
      <c r="B22" s="75" t="s">
        <v>74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79">
        <f t="shared" si="1"/>
        <v>0</v>
      </c>
    </row>
    <row r="23" spans="1:13">
      <c r="A23" s="75" t="s">
        <v>75</v>
      </c>
      <c r="B23" s="75" t="s">
        <v>76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79">
        <f t="shared" si="1"/>
        <v>0</v>
      </c>
    </row>
    <row r="24" spans="1:13">
      <c r="A24" s="75" t="s">
        <v>77</v>
      </c>
      <c r="B24" s="75" t="s">
        <v>78</v>
      </c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79">
        <f t="shared" si="1"/>
        <v>0</v>
      </c>
    </row>
    <row r="25" spans="1:13">
      <c r="A25" s="75" t="s">
        <v>79</v>
      </c>
      <c r="B25" s="75" t="s">
        <v>80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79">
        <f t="shared" si="1"/>
        <v>0</v>
      </c>
    </row>
    <row r="26" spans="1:13">
      <c r="A26" s="75">
        <v>2005</v>
      </c>
      <c r="B26" s="75" t="s">
        <v>81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79">
        <f t="shared" si="1"/>
        <v>0</v>
      </c>
    </row>
    <row r="27" spans="1:13">
      <c r="A27" s="75" t="s">
        <v>82</v>
      </c>
      <c r="B27" s="75" t="s">
        <v>83</v>
      </c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81">
        <v>0</v>
      </c>
      <c r="J27" s="81">
        <v>0</v>
      </c>
      <c r="K27" s="79">
        <f t="shared" si="1"/>
        <v>0</v>
      </c>
    </row>
    <row r="28" spans="1:13">
      <c r="A28" s="75" t="s">
        <v>84</v>
      </c>
      <c r="B28" s="75" t="s">
        <v>85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79">
        <f t="shared" si="1"/>
        <v>0</v>
      </c>
    </row>
    <row r="29" spans="1:13">
      <c r="A29" s="75">
        <v>2006</v>
      </c>
      <c r="B29" s="75" t="s">
        <v>86</v>
      </c>
      <c r="C29" s="81">
        <v>500000</v>
      </c>
      <c r="D29" s="81">
        <v>500000</v>
      </c>
      <c r="E29" s="81">
        <v>500000</v>
      </c>
      <c r="F29" s="81">
        <v>250000</v>
      </c>
      <c r="G29" s="81">
        <v>250000</v>
      </c>
      <c r="H29" s="81">
        <v>0</v>
      </c>
      <c r="I29" s="81">
        <v>0</v>
      </c>
      <c r="J29" s="81">
        <v>0</v>
      </c>
      <c r="K29" s="79">
        <f t="shared" si="1"/>
        <v>2000000</v>
      </c>
    </row>
    <row r="30" spans="1:13">
      <c r="A30" s="75" t="s">
        <v>87</v>
      </c>
      <c r="B30" s="75" t="s">
        <v>88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79">
        <f t="shared" si="1"/>
        <v>0</v>
      </c>
    </row>
    <row r="31" spans="1:13" ht="21.75">
      <c r="A31" s="75" t="s">
        <v>89</v>
      </c>
      <c r="B31" s="82" t="s">
        <v>144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79">
        <f t="shared" si="1"/>
        <v>0</v>
      </c>
      <c r="L31" s="140"/>
      <c r="M31" s="140"/>
    </row>
    <row r="32" spans="1:13">
      <c r="A32" s="75" t="s">
        <v>90</v>
      </c>
      <c r="B32" s="75" t="s">
        <v>91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79">
        <f t="shared" si="1"/>
        <v>0</v>
      </c>
    </row>
    <row r="33" spans="1:13">
      <c r="A33" s="75">
        <v>2007</v>
      </c>
      <c r="B33" s="82" t="s">
        <v>149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79">
        <f t="shared" si="1"/>
        <v>0</v>
      </c>
    </row>
    <row r="34" spans="1:13">
      <c r="A34" s="75">
        <v>2008</v>
      </c>
      <c r="B34" s="82" t="s">
        <v>93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81">
        <v>0</v>
      </c>
      <c r="J34" s="81">
        <v>0</v>
      </c>
      <c r="K34" s="79">
        <f t="shared" si="1"/>
        <v>0</v>
      </c>
    </row>
    <row r="35" spans="1:13">
      <c r="A35" s="75">
        <v>2009</v>
      </c>
      <c r="B35" s="75" t="s">
        <v>94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79">
        <f t="shared" si="1"/>
        <v>0</v>
      </c>
    </row>
    <row r="36" spans="1:13">
      <c r="A36" s="75">
        <v>2010</v>
      </c>
      <c r="B36" s="82" t="s">
        <v>95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79">
        <f t="shared" si="1"/>
        <v>0</v>
      </c>
    </row>
    <row r="37" spans="1:13">
      <c r="A37" s="75">
        <v>2011</v>
      </c>
      <c r="B37" s="75" t="s">
        <v>96</v>
      </c>
      <c r="C37" s="81">
        <v>0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81">
        <v>0</v>
      </c>
      <c r="J37" s="81">
        <v>0</v>
      </c>
      <c r="K37" s="79">
        <f t="shared" si="1"/>
        <v>0</v>
      </c>
      <c r="L37" s="140"/>
      <c r="M37" s="140"/>
    </row>
    <row r="38" spans="1:13">
      <c r="A38" s="75">
        <v>2012</v>
      </c>
      <c r="B38" s="82" t="s">
        <v>97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79">
        <f t="shared" si="1"/>
        <v>0</v>
      </c>
    </row>
    <row r="39" spans="1:13">
      <c r="A39" s="75">
        <v>2013</v>
      </c>
      <c r="B39" s="75" t="s">
        <v>98</v>
      </c>
      <c r="C39" s="81">
        <v>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81">
        <v>0</v>
      </c>
      <c r="J39" s="81">
        <v>0</v>
      </c>
      <c r="K39" s="79">
        <f t="shared" si="1"/>
        <v>0</v>
      </c>
    </row>
    <row r="40" spans="1:13">
      <c r="A40" s="75">
        <v>2014</v>
      </c>
      <c r="B40" s="75" t="s">
        <v>99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79">
        <f t="shared" si="1"/>
        <v>0</v>
      </c>
    </row>
    <row r="41" spans="1:13">
      <c r="A41" s="75">
        <v>2015</v>
      </c>
      <c r="B41" s="75" t="s">
        <v>100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81">
        <v>0</v>
      </c>
      <c r="J41" s="81">
        <v>0</v>
      </c>
      <c r="K41" s="79">
        <f>SUM(D41:J41)</f>
        <v>0</v>
      </c>
    </row>
    <row r="42" spans="1:13">
      <c r="A42" s="75" t="s">
        <v>101</v>
      </c>
      <c r="B42" s="75" t="s">
        <v>102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81">
        <v>0</v>
      </c>
      <c r="J42" s="81">
        <v>0</v>
      </c>
      <c r="K42" s="79"/>
    </row>
    <row r="43" spans="1:13">
      <c r="A43" s="75" t="s">
        <v>103</v>
      </c>
      <c r="B43" s="75" t="s">
        <v>104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81">
        <v>0</v>
      </c>
      <c r="J43" s="81">
        <v>0</v>
      </c>
      <c r="K43" s="79">
        <f t="shared" ref="K43:K50" si="3">SUM(C43:J43)</f>
        <v>0</v>
      </c>
    </row>
    <row r="44" spans="1:13">
      <c r="A44" s="75">
        <v>2016</v>
      </c>
      <c r="B44" s="75" t="s">
        <v>105</v>
      </c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79">
        <f t="shared" si="3"/>
        <v>0</v>
      </c>
    </row>
    <row r="45" spans="1:13">
      <c r="A45" s="75">
        <v>2017</v>
      </c>
      <c r="B45" s="75" t="s">
        <v>106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79">
        <f t="shared" si="3"/>
        <v>0</v>
      </c>
    </row>
    <row r="46" spans="1:13">
      <c r="A46" s="77">
        <v>3000</v>
      </c>
      <c r="B46" s="75" t="s">
        <v>107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79">
        <f t="shared" si="3"/>
        <v>0</v>
      </c>
    </row>
    <row r="47" spans="1:13">
      <c r="A47" s="77">
        <v>4000</v>
      </c>
      <c r="B47" s="75" t="s">
        <v>108</v>
      </c>
      <c r="C47" s="81">
        <v>0</v>
      </c>
      <c r="D47" s="81">
        <v>0</v>
      </c>
      <c r="E47" s="81">
        <v>0</v>
      </c>
      <c r="F47" s="81"/>
      <c r="G47" s="81"/>
      <c r="H47" s="81"/>
      <c r="I47" s="81"/>
      <c r="J47" s="81">
        <v>0</v>
      </c>
      <c r="K47" s="79">
        <f t="shared" si="3"/>
        <v>0</v>
      </c>
    </row>
    <row r="48" spans="1:13">
      <c r="A48" s="77">
        <v>5000</v>
      </c>
      <c r="B48" s="75" t="s">
        <v>109</v>
      </c>
      <c r="C48" s="81">
        <f>+'POA-05'!C14</f>
        <v>200529081.44</v>
      </c>
      <c r="D48" s="81">
        <f>+'POA-05'!C15</f>
        <v>16016765.039999999</v>
      </c>
      <c r="E48" s="81">
        <f>+'POA-05'!C16</f>
        <v>16016775.039999999</v>
      </c>
      <c r="F48" s="81">
        <f>+'POA-05'!C17</f>
        <v>58402748.439999998</v>
      </c>
      <c r="G48" s="360">
        <f>+'POA-05'!C18</f>
        <v>16016775.039999999</v>
      </c>
      <c r="H48" s="361"/>
      <c r="I48" s="361"/>
      <c r="J48" s="362"/>
      <c r="K48" s="206">
        <f t="shared" si="3"/>
        <v>306982145</v>
      </c>
    </row>
    <row r="49" spans="1:11">
      <c r="A49" s="77">
        <v>6000</v>
      </c>
      <c r="B49" s="75" t="s">
        <v>110</v>
      </c>
      <c r="C49" s="81">
        <v>0</v>
      </c>
      <c r="D49" s="81">
        <v>0</v>
      </c>
      <c r="E49" s="81">
        <v>0</v>
      </c>
      <c r="F49" s="81"/>
      <c r="G49" s="81">
        <v>0</v>
      </c>
      <c r="H49" s="81">
        <v>0</v>
      </c>
      <c r="I49" s="81"/>
      <c r="J49" s="81">
        <v>0</v>
      </c>
      <c r="K49" s="79">
        <f t="shared" si="3"/>
        <v>0</v>
      </c>
    </row>
    <row r="50" spans="1:11">
      <c r="A50" s="77">
        <v>7000</v>
      </c>
      <c r="B50" s="75" t="s">
        <v>111</v>
      </c>
      <c r="C50" s="81">
        <v>0</v>
      </c>
      <c r="D50" s="81">
        <v>0</v>
      </c>
      <c r="E50" s="81">
        <v>0</v>
      </c>
      <c r="F50" s="81"/>
      <c r="G50" s="81">
        <v>0</v>
      </c>
      <c r="H50" s="81">
        <v>0</v>
      </c>
      <c r="I50" s="81"/>
      <c r="J50" s="81">
        <v>0</v>
      </c>
      <c r="K50" s="79">
        <f t="shared" si="3"/>
        <v>0</v>
      </c>
    </row>
    <row r="51" spans="1:11">
      <c r="A51" s="101"/>
      <c r="B51" s="101" t="s">
        <v>27</v>
      </c>
      <c r="C51" s="78">
        <f>C12+C29+C48</f>
        <v>205222225.84</v>
      </c>
      <c r="D51" s="78">
        <f>D12+D29+D48</f>
        <v>20709909.439999998</v>
      </c>
      <c r="E51" s="78">
        <f>E12+E29+E48</f>
        <v>20709919.439999998</v>
      </c>
      <c r="F51" s="78">
        <f>F12+F29+F48</f>
        <v>62845892.839999996</v>
      </c>
      <c r="G51" s="78">
        <f>G12+G29+G48</f>
        <v>20459919.439999998</v>
      </c>
      <c r="H51" s="78">
        <f t="shared" ref="D51:K51" si="4">SUM(H12:H50)</f>
        <v>0</v>
      </c>
      <c r="I51" s="78">
        <f t="shared" si="4"/>
        <v>0</v>
      </c>
      <c r="J51" s="78">
        <f t="shared" si="4"/>
        <v>0</v>
      </c>
      <c r="K51" s="205">
        <f>K12+K29+K48</f>
        <v>329947867</v>
      </c>
    </row>
    <row r="52" spans="1:11">
      <c r="A52" s="347"/>
      <c r="B52" s="347"/>
      <c r="C52" s="347"/>
      <c r="D52" s="347"/>
      <c r="E52" s="347"/>
      <c r="F52" s="347"/>
      <c r="G52" s="347"/>
      <c r="H52" s="347"/>
      <c r="I52" s="347"/>
      <c r="J52" s="347"/>
      <c r="K52" s="71"/>
    </row>
    <row r="53" spans="1:11">
      <c r="K53" s="140"/>
    </row>
    <row r="54" spans="1:11">
      <c r="E54" s="140"/>
      <c r="F54" s="363">
        <f>C51+D51+E51+F51+G51</f>
        <v>329947867</v>
      </c>
    </row>
    <row r="56" spans="1:11">
      <c r="E56" s="140"/>
      <c r="F56" s="140"/>
    </row>
  </sheetData>
  <mergeCells count="13">
    <mergeCell ref="A1:B6"/>
    <mergeCell ref="C1:H4"/>
    <mergeCell ref="C5:E5"/>
    <mergeCell ref="F5:H5"/>
    <mergeCell ref="C6:E6"/>
    <mergeCell ref="F6:H6"/>
    <mergeCell ref="A7:K7"/>
    <mergeCell ref="A52:J52"/>
    <mergeCell ref="A8:K8"/>
    <mergeCell ref="A10:A11"/>
    <mergeCell ref="B10:B11"/>
    <mergeCell ref="C10:J10"/>
    <mergeCell ref="K10:K11"/>
  </mergeCells>
  <phoneticPr fontId="38" type="noConversion"/>
  <printOptions horizontalCentered="1" verticalCentered="1"/>
  <pageMargins left="0.98425196850393704" right="0.98425196850393704" top="0.9055118110236221" bottom="0.98425196850393704" header="0" footer="0"/>
  <pageSetup paperSize="5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73"/>
  <sheetViews>
    <sheetView tabSelected="1" workbookViewId="0">
      <selection activeCell="C12" sqref="C12"/>
    </sheetView>
  </sheetViews>
  <sheetFormatPr baseColWidth="10" defaultRowHeight="12.75"/>
  <cols>
    <col min="1" max="1" width="6.28515625" customWidth="1"/>
    <col min="2" max="2" width="14.7109375" customWidth="1"/>
    <col min="3" max="3" width="14" customWidth="1"/>
    <col min="4" max="4" width="13.28515625" customWidth="1"/>
    <col min="5" max="5" width="16" customWidth="1"/>
    <col min="6" max="6" width="23.140625" customWidth="1"/>
    <col min="9" max="9" width="13.140625" customWidth="1"/>
    <col min="10" max="10" width="12.85546875" customWidth="1"/>
  </cols>
  <sheetData>
    <row r="1" spans="1:10" ht="12.75" customHeight="1">
      <c r="A1" s="257"/>
      <c r="B1" s="258"/>
      <c r="C1" s="263" t="s">
        <v>179</v>
      </c>
      <c r="D1" s="264"/>
      <c r="E1" s="264"/>
      <c r="F1" s="264"/>
      <c r="G1" s="264"/>
      <c r="H1" s="265"/>
      <c r="I1" s="168"/>
      <c r="J1" s="204"/>
    </row>
    <row r="2" spans="1:10" ht="12.75" customHeight="1">
      <c r="A2" s="259"/>
      <c r="B2" s="260"/>
      <c r="C2" s="266"/>
      <c r="D2" s="267"/>
      <c r="E2" s="267"/>
      <c r="F2" s="267"/>
      <c r="G2" s="267"/>
      <c r="H2" s="268"/>
      <c r="I2" s="168"/>
      <c r="J2" s="204"/>
    </row>
    <row r="3" spans="1:10" ht="12.75" customHeight="1">
      <c r="A3" s="259"/>
      <c r="B3" s="260"/>
      <c r="C3" s="266"/>
      <c r="D3" s="267"/>
      <c r="E3" s="267"/>
      <c r="F3" s="267"/>
      <c r="G3" s="267"/>
      <c r="H3" s="268"/>
      <c r="I3" s="169" t="s">
        <v>180</v>
      </c>
      <c r="J3" s="204"/>
    </row>
    <row r="4" spans="1:10" ht="12.75" customHeight="1">
      <c r="A4" s="259"/>
      <c r="B4" s="260"/>
      <c r="C4" s="269"/>
      <c r="D4" s="270"/>
      <c r="E4" s="270"/>
      <c r="F4" s="270"/>
      <c r="G4" s="270"/>
      <c r="H4" s="271"/>
      <c r="I4" s="168" t="s">
        <v>186</v>
      </c>
      <c r="J4" s="204"/>
    </row>
    <row r="5" spans="1:10" ht="13.5">
      <c r="A5" s="259"/>
      <c r="B5" s="260"/>
      <c r="C5" s="272" t="s">
        <v>182</v>
      </c>
      <c r="D5" s="273"/>
      <c r="E5" s="274"/>
      <c r="F5" s="272" t="s">
        <v>183</v>
      </c>
      <c r="G5" s="273"/>
      <c r="H5" s="273"/>
      <c r="I5" s="169"/>
      <c r="J5" s="204"/>
    </row>
    <row r="6" spans="1:10" ht="13.5">
      <c r="A6" s="261"/>
      <c r="B6" s="262"/>
      <c r="C6" s="272">
        <v>0</v>
      </c>
      <c r="D6" s="273"/>
      <c r="E6" s="274"/>
      <c r="F6" s="272" t="s">
        <v>184</v>
      </c>
      <c r="G6" s="273"/>
      <c r="H6" s="273"/>
      <c r="I6" s="168"/>
      <c r="J6" s="204"/>
    </row>
    <row r="8" spans="1:10" ht="15" customHeight="1">
      <c r="A8" s="75"/>
      <c r="B8" s="77" t="s">
        <v>24</v>
      </c>
      <c r="C8" s="76" t="s">
        <v>48</v>
      </c>
    </row>
    <row r="9" spans="1:10" ht="16.5" customHeight="1">
      <c r="A9" s="77">
        <v>1000</v>
      </c>
      <c r="B9" s="98" t="s">
        <v>147</v>
      </c>
      <c r="C9" s="205">
        <f>+'POA-07'!P11</f>
        <v>20965722</v>
      </c>
    </row>
    <row r="10" spans="1:10" hidden="1">
      <c r="A10" s="75">
        <v>1001</v>
      </c>
      <c r="B10" s="99" t="s">
        <v>62</v>
      </c>
      <c r="C10" s="80">
        <f>'POA-02'!J17</f>
        <v>0</v>
      </c>
    </row>
    <row r="11" spans="1:10" hidden="1">
      <c r="A11" s="75">
        <v>1002</v>
      </c>
      <c r="B11" s="99" t="s">
        <v>63</v>
      </c>
      <c r="C11" s="80">
        <f>'POA-02'!J23</f>
        <v>20965722</v>
      </c>
    </row>
    <row r="12" spans="1:10" ht="14.25" customHeight="1">
      <c r="A12" s="77">
        <v>2000</v>
      </c>
      <c r="B12" s="99" t="s">
        <v>148</v>
      </c>
      <c r="C12" s="206">
        <f>+'POA-07'!C14</f>
        <v>2000000</v>
      </c>
    </row>
    <row r="13" spans="1:10" hidden="1">
      <c r="A13" s="75">
        <v>2001</v>
      </c>
      <c r="B13" s="99" t="s">
        <v>65</v>
      </c>
      <c r="C13" s="81">
        <f>'POA-04'!G26</f>
        <v>0</v>
      </c>
    </row>
    <row r="14" spans="1:10" hidden="1">
      <c r="A14" s="75">
        <v>2002</v>
      </c>
      <c r="B14" s="99" t="s">
        <v>66</v>
      </c>
      <c r="C14" s="81">
        <f>'POA-03'!H26</f>
        <v>0</v>
      </c>
    </row>
    <row r="15" spans="1:10" hidden="1">
      <c r="A15" s="75" t="s">
        <v>67</v>
      </c>
      <c r="B15" s="99" t="s">
        <v>68</v>
      </c>
      <c r="C15" s="81"/>
    </row>
    <row r="16" spans="1:10" hidden="1">
      <c r="A16" s="75" t="s">
        <v>69</v>
      </c>
      <c r="B16" s="99" t="s">
        <v>70</v>
      </c>
      <c r="C16" s="81"/>
    </row>
    <row r="17" spans="1:3" hidden="1">
      <c r="A17" s="75" t="s">
        <v>71</v>
      </c>
      <c r="B17" s="99" t="s">
        <v>72</v>
      </c>
      <c r="C17" s="81"/>
    </row>
    <row r="18" spans="1:3" ht="21.75" hidden="1">
      <c r="A18" s="75">
        <v>2003</v>
      </c>
      <c r="B18" s="100" t="s">
        <v>73</v>
      </c>
      <c r="C18" s="80">
        <f>'POA-06'!D15</f>
        <v>0</v>
      </c>
    </row>
    <row r="19" spans="1:3" hidden="1">
      <c r="A19" s="75">
        <v>2004</v>
      </c>
      <c r="B19" s="99" t="s">
        <v>74</v>
      </c>
      <c r="C19" s="80">
        <f>'POA-06'!D16</f>
        <v>0</v>
      </c>
    </row>
    <row r="20" spans="1:3" hidden="1">
      <c r="A20" s="75" t="s">
        <v>75</v>
      </c>
      <c r="B20" s="99" t="s">
        <v>76</v>
      </c>
      <c r="C20" s="81"/>
    </row>
    <row r="21" spans="1:3" hidden="1">
      <c r="A21" s="75" t="s">
        <v>77</v>
      </c>
      <c r="B21" s="99" t="s">
        <v>78</v>
      </c>
      <c r="C21" s="81"/>
    </row>
    <row r="22" spans="1:3" hidden="1">
      <c r="A22" s="75" t="s">
        <v>79</v>
      </c>
      <c r="B22" s="99" t="s">
        <v>80</v>
      </c>
      <c r="C22" s="81"/>
    </row>
    <row r="23" spans="1:3" hidden="1">
      <c r="A23" s="75">
        <v>2005</v>
      </c>
      <c r="B23" s="99" t="s">
        <v>81</v>
      </c>
      <c r="C23" s="80">
        <v>0</v>
      </c>
    </row>
    <row r="24" spans="1:3" hidden="1">
      <c r="A24" s="75" t="s">
        <v>82</v>
      </c>
      <c r="B24" s="99" t="s">
        <v>83</v>
      </c>
      <c r="C24" s="81"/>
    </row>
    <row r="25" spans="1:3" hidden="1">
      <c r="A25" s="75" t="s">
        <v>84</v>
      </c>
      <c r="B25" s="99" t="s">
        <v>85</v>
      </c>
      <c r="C25" s="81"/>
    </row>
    <row r="26" spans="1:3" hidden="1">
      <c r="A26" s="75">
        <v>2006</v>
      </c>
      <c r="B26" s="99" t="s">
        <v>86</v>
      </c>
      <c r="C26" s="80">
        <f>'POA-06'!D18</f>
        <v>2000000</v>
      </c>
    </row>
    <row r="27" spans="1:3" hidden="1">
      <c r="A27" s="75" t="s">
        <v>87</v>
      </c>
      <c r="B27" s="99" t="s">
        <v>88</v>
      </c>
      <c r="C27" s="81"/>
    </row>
    <row r="28" spans="1:3" ht="21.75" hidden="1">
      <c r="A28" s="75" t="s">
        <v>89</v>
      </c>
      <c r="B28" s="100" t="s">
        <v>144</v>
      </c>
      <c r="C28" s="81"/>
    </row>
    <row r="29" spans="1:3" hidden="1">
      <c r="A29" s="75" t="s">
        <v>90</v>
      </c>
      <c r="B29" s="99" t="s">
        <v>91</v>
      </c>
      <c r="C29" s="81"/>
    </row>
    <row r="30" spans="1:3" ht="21.75" hidden="1">
      <c r="A30" s="75">
        <v>2007</v>
      </c>
      <c r="B30" s="100" t="s">
        <v>92</v>
      </c>
      <c r="C30" s="80">
        <f>'POA-06'!D19</f>
        <v>0</v>
      </c>
    </row>
    <row r="31" spans="1:3" ht="21.75" hidden="1">
      <c r="A31" s="75">
        <v>2008</v>
      </c>
      <c r="B31" s="100" t="s">
        <v>93</v>
      </c>
      <c r="C31" s="80">
        <f>'POA-06'!D17</f>
        <v>0</v>
      </c>
    </row>
    <row r="32" spans="1:3" hidden="1">
      <c r="A32" s="75">
        <v>2009</v>
      </c>
      <c r="B32" s="99" t="s">
        <v>94</v>
      </c>
      <c r="C32" s="80">
        <v>0</v>
      </c>
    </row>
    <row r="33" spans="1:3" ht="21.75" hidden="1">
      <c r="A33" s="75">
        <v>2010</v>
      </c>
      <c r="B33" s="100" t="s">
        <v>95</v>
      </c>
      <c r="C33" s="80">
        <v>0</v>
      </c>
    </row>
    <row r="34" spans="1:3" hidden="1">
      <c r="A34" s="75">
        <v>2011</v>
      </c>
      <c r="B34" s="99" t="s">
        <v>96</v>
      </c>
      <c r="C34" s="80">
        <f>'POA-06'!D23</f>
        <v>0</v>
      </c>
    </row>
    <row r="35" spans="1:3" ht="21.75" hidden="1">
      <c r="A35" s="75">
        <v>2012</v>
      </c>
      <c r="B35" s="100" t="s">
        <v>97</v>
      </c>
      <c r="C35" s="80">
        <f>'POA-06'!D24</f>
        <v>0</v>
      </c>
    </row>
    <row r="36" spans="1:3" hidden="1">
      <c r="A36" s="75">
        <v>2013</v>
      </c>
      <c r="B36" s="99" t="s">
        <v>98</v>
      </c>
      <c r="C36" s="80">
        <f>'POA-06'!D22</f>
        <v>0</v>
      </c>
    </row>
    <row r="37" spans="1:3" hidden="1">
      <c r="A37" s="75">
        <v>2014</v>
      </c>
      <c r="B37" s="99" t="s">
        <v>99</v>
      </c>
      <c r="C37" s="80">
        <v>0</v>
      </c>
    </row>
    <row r="38" spans="1:3" hidden="1">
      <c r="A38" s="75">
        <v>2015</v>
      </c>
      <c r="B38" s="99" t="s">
        <v>100</v>
      </c>
      <c r="C38" s="80">
        <f>'POA-06'!D27</f>
        <v>0</v>
      </c>
    </row>
    <row r="39" spans="1:3" hidden="1">
      <c r="A39" s="75" t="s">
        <v>101</v>
      </c>
      <c r="B39" s="99" t="s">
        <v>102</v>
      </c>
      <c r="C39" s="81"/>
    </row>
    <row r="40" spans="1:3" hidden="1">
      <c r="A40" s="75" t="s">
        <v>103</v>
      </c>
      <c r="B40" s="99" t="s">
        <v>104</v>
      </c>
      <c r="C40" s="81"/>
    </row>
    <row r="41" spans="1:3" hidden="1">
      <c r="A41" s="75">
        <v>2016</v>
      </c>
      <c r="B41" s="99" t="s">
        <v>105</v>
      </c>
      <c r="C41" s="81">
        <f>'POA-06'!D28</f>
        <v>0</v>
      </c>
    </row>
    <row r="42" spans="1:3" hidden="1">
      <c r="A42" s="75">
        <v>2017</v>
      </c>
      <c r="B42" s="99" t="s">
        <v>106</v>
      </c>
      <c r="C42" s="81">
        <v>0</v>
      </c>
    </row>
    <row r="43" spans="1:3" hidden="1">
      <c r="A43" s="77">
        <v>3000</v>
      </c>
      <c r="B43" s="99" t="s">
        <v>107</v>
      </c>
      <c r="C43" s="79">
        <v>0</v>
      </c>
    </row>
    <row r="44" spans="1:3" ht="16.5" customHeight="1">
      <c r="A44" s="77">
        <v>5000</v>
      </c>
      <c r="B44" s="99" t="s">
        <v>197</v>
      </c>
      <c r="C44" s="205">
        <f>'POA-07'!C47</f>
        <v>306982145</v>
      </c>
    </row>
    <row r="45" spans="1:3" ht="15" customHeight="1">
      <c r="A45" s="77"/>
      <c r="B45" s="77" t="s">
        <v>27</v>
      </c>
      <c r="C45" s="205">
        <f>+C9+C12+C44</f>
        <v>329947867</v>
      </c>
    </row>
    <row r="46" spans="1:3" hidden="1">
      <c r="A46" s="77">
        <v>7000</v>
      </c>
      <c r="B46" s="75" t="s">
        <v>111</v>
      </c>
      <c r="C46" s="78">
        <v>0</v>
      </c>
    </row>
    <row r="47" spans="1:3" hidden="1">
      <c r="A47" s="77"/>
      <c r="B47" s="77" t="s">
        <v>27</v>
      </c>
      <c r="C47" s="78" t="e">
        <f>+C9+C12+C43+#REF!+C44+C45+C46</f>
        <v>#REF!</v>
      </c>
    </row>
    <row r="73" ht="23.25" customHeight="1"/>
  </sheetData>
  <mergeCells count="6">
    <mergeCell ref="C6:E6"/>
    <mergeCell ref="F6:H6"/>
    <mergeCell ref="A1:B6"/>
    <mergeCell ref="C1:H4"/>
    <mergeCell ref="C5:E5"/>
    <mergeCell ref="F5:H5"/>
  </mergeCells>
  <phoneticPr fontId="0" type="noConversion"/>
  <printOptions horizontalCentered="1" verticalCentered="1"/>
  <pageMargins left="0.9055118110236221" right="0.94488188976377963" top="1.0236220472440944" bottom="0.98425196850393704" header="0" footer="0"/>
  <pageSetup paperSize="5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POA-01</vt:lpstr>
      <vt:lpstr>POA-02</vt:lpstr>
      <vt:lpstr>POA-03</vt:lpstr>
      <vt:lpstr>POA-04</vt:lpstr>
      <vt:lpstr>POA-05</vt:lpstr>
      <vt:lpstr>POA-06</vt:lpstr>
      <vt:lpstr>POA-07</vt:lpstr>
      <vt:lpstr>POA-08</vt:lpstr>
      <vt:lpstr>Grafico</vt:lpstr>
      <vt:lpstr>'POA-01'!Área_de_impresión</vt:lpstr>
      <vt:lpstr>'POA-02'!Área_de_impresión</vt:lpstr>
      <vt:lpstr>'POA-03'!Área_de_impresión</vt:lpstr>
      <vt:lpstr>'POA-04'!Área_de_impresión</vt:lpstr>
      <vt:lpstr>'POA-05'!Área_de_impresión</vt:lpstr>
      <vt:lpstr>'POA-06'!Área_de_impresión</vt:lpstr>
      <vt:lpstr>'POA-07'!Área_de_impresión</vt:lpstr>
      <vt:lpstr>'POA-01'!Títulos_a_imprimir</vt:lpstr>
      <vt:lpstr>'POA-08'!Títulos_a_imprimir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2011-01-20T15:01:14Z</cp:lastPrinted>
  <dcterms:created xsi:type="dcterms:W3CDTF">2004-12-29T19:49:42Z</dcterms:created>
  <dcterms:modified xsi:type="dcterms:W3CDTF">2012-02-27T22:46:11Z</dcterms:modified>
</cp:coreProperties>
</file>