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300" windowWidth="6045" windowHeight="8100" tabRatio="677" activeTab="0"/>
  </bookViews>
  <sheets>
    <sheet name="POA-01" sheetId="1" r:id="rId1"/>
    <sheet name="POA-02" sheetId="2" r:id="rId2"/>
    <sheet name="POA-03" sheetId="3" r:id="rId3"/>
    <sheet name="POA-04" sheetId="4" r:id="rId4"/>
    <sheet name="POA-05" sheetId="5" r:id="rId5"/>
    <sheet name="POA-06" sheetId="6" r:id="rId6"/>
    <sheet name="POA-07" sheetId="7" r:id="rId7"/>
    <sheet name="POA-08" sheetId="8" r:id="rId8"/>
    <sheet name="APROPIACIÓN" sheetId="9" state="hidden" r:id="rId9"/>
    <sheet name="grafico" sheetId="10" r:id="rId10"/>
  </sheets>
  <definedNames>
    <definedName name="_xlnm.Print_Titles" localSheetId="0">'POA-01'!$1:$17</definedName>
  </definedNames>
  <calcPr fullCalcOnLoad="1"/>
</workbook>
</file>

<file path=xl/sharedStrings.xml><?xml version="1.0" encoding="utf-8"?>
<sst xmlns="http://schemas.openxmlformats.org/spreadsheetml/2006/main" count="530" uniqueCount="251">
  <si>
    <t>TIEMPO</t>
  </si>
  <si>
    <t>ACTIVIDAD</t>
  </si>
  <si>
    <t>INICIA (M/D)</t>
  </si>
  <si>
    <t>RESPONSABLE</t>
  </si>
  <si>
    <t>TERMIN (M/D)</t>
  </si>
  <si>
    <t>DURACIO (MESES)</t>
  </si>
  <si>
    <t>TERMIN   (M/D)</t>
  </si>
  <si>
    <t>NOMBRE DEL PROYECTO:</t>
  </si>
  <si>
    <t xml:space="preserve">PRESUPUESTO ASIGNADO: </t>
  </si>
  <si>
    <t xml:space="preserve">RECURSOS ADMINISTRADO: </t>
  </si>
  <si>
    <t xml:space="preserve">APORTE DE LA NACIÓN: </t>
  </si>
  <si>
    <t>LOCALIZACIÓN</t>
  </si>
  <si>
    <t>POA-01</t>
  </si>
  <si>
    <t>NOMBRE</t>
  </si>
  <si>
    <t>PERFIL</t>
  </si>
  <si>
    <t>OBJETO</t>
  </si>
  <si>
    <t>MENSUAL</t>
  </si>
  <si>
    <t>VALOR PARCIAL</t>
  </si>
  <si>
    <t xml:space="preserve">TOTAL </t>
  </si>
  <si>
    <t>POA-02</t>
  </si>
  <si>
    <t>A.- POR CONTRATO</t>
  </si>
  <si>
    <t>B.- DE PLANTA</t>
  </si>
  <si>
    <t>DEDICACION (%)</t>
  </si>
  <si>
    <t>VALOR MENSUAL</t>
  </si>
  <si>
    <t>CANTIDAD</t>
  </si>
  <si>
    <t>VALOR</t>
  </si>
  <si>
    <t>DESCRIPCION</t>
  </si>
  <si>
    <t>USO O DESTINO</t>
  </si>
  <si>
    <t>UNIDAD</t>
  </si>
  <si>
    <t>TOTAL</t>
  </si>
  <si>
    <t>UNITARIO</t>
  </si>
  <si>
    <t>POA-03</t>
  </si>
  <si>
    <t>DESCRIPCIÓN</t>
  </si>
  <si>
    <t>POA-04</t>
  </si>
  <si>
    <t>DISPONIBILIDAD (D/M)</t>
  </si>
  <si>
    <t>DISPONIBILIDAD (M/D)</t>
  </si>
  <si>
    <t>VALOR TOTAL</t>
  </si>
  <si>
    <t>VALOR UNITARIO</t>
  </si>
  <si>
    <t>INCIA (M/D)</t>
  </si>
  <si>
    <t>OBLIGACIONES CONTRAPARTE</t>
  </si>
  <si>
    <t>OBLIGACIONES CORPOGUAJIRA</t>
  </si>
  <si>
    <t>B.- CONTRATOS</t>
  </si>
  <si>
    <t>POA-05</t>
  </si>
  <si>
    <t>REQUERIMIENTO DE INSUMOS</t>
  </si>
  <si>
    <t>POA-06</t>
  </si>
  <si>
    <t>No.</t>
  </si>
  <si>
    <t>INDICADORES (PAT)</t>
  </si>
  <si>
    <t>METAS</t>
  </si>
  <si>
    <t>CRONOGRAMA DE DESEMBOLSO</t>
  </si>
  <si>
    <t>INICIAL</t>
  </si>
  <si>
    <t>ENERO</t>
  </si>
  <si>
    <t>MARZO</t>
  </si>
  <si>
    <t>ABRIL</t>
  </si>
  <si>
    <t>MAYO</t>
  </si>
  <si>
    <t>JUNIO</t>
  </si>
  <si>
    <t>JULIO</t>
  </si>
  <si>
    <t>AGOST</t>
  </si>
  <si>
    <t>SEPTIEM</t>
  </si>
  <si>
    <t>OCTUBR</t>
  </si>
  <si>
    <t>NOVIEM</t>
  </si>
  <si>
    <t>DICIEM</t>
  </si>
  <si>
    <t>SERVICIOS PERSONALES</t>
  </si>
  <si>
    <t>SERVICIOS (CONTRATO)</t>
  </si>
  <si>
    <t>SERVICIOS (PLANTA)</t>
  </si>
  <si>
    <t>GASTOS GENERALES</t>
  </si>
  <si>
    <t>MAQUINARIA Y EQUIPOS</t>
  </si>
  <si>
    <t>MATERIALES Y SUMINISTRO</t>
  </si>
  <si>
    <t>2002-001</t>
  </si>
  <si>
    <t>DE OFICINA</t>
  </si>
  <si>
    <t>2002-002</t>
  </si>
  <si>
    <t>DE ASEO</t>
  </si>
  <si>
    <t>2002-003</t>
  </si>
  <si>
    <t>DE FOTOCOPIADO</t>
  </si>
  <si>
    <t>MANTENIMIENTO EN GENERAL</t>
  </si>
  <si>
    <t>SERVICIOS PUBLICOS</t>
  </si>
  <si>
    <t>2004-001</t>
  </si>
  <si>
    <t>ENERGIA</t>
  </si>
  <si>
    <t>2004-002</t>
  </si>
  <si>
    <t>AGUA</t>
  </si>
  <si>
    <t>2004-003</t>
  </si>
  <si>
    <t>TELEFONO</t>
  </si>
  <si>
    <t>ARRENDAMIENTOS</t>
  </si>
  <si>
    <t>2005-001</t>
  </si>
  <si>
    <t>DE INMUEBLES</t>
  </si>
  <si>
    <t>2005-002</t>
  </si>
  <si>
    <t>DE EQUIPOS</t>
  </si>
  <si>
    <t>VIATICOS</t>
  </si>
  <si>
    <t>2006-001</t>
  </si>
  <si>
    <t>AL INTERIOR DEL PAIS</t>
  </si>
  <si>
    <t>2006-002</t>
  </si>
  <si>
    <t>2006-003</t>
  </si>
  <si>
    <t>AL EXTERIOR</t>
  </si>
  <si>
    <t>IMPRESOS Y PUBLICACIONES</t>
  </si>
  <si>
    <t>COMUNICACION Y TRANSPORTE</t>
  </si>
  <si>
    <t>SEGUROS</t>
  </si>
  <si>
    <t>IMPUESTOS - TASAS Y MULTAS</t>
  </si>
  <si>
    <t>COMBUSTIBLE Y PEAJES</t>
  </si>
  <si>
    <t>REPARACIONES DE VEHICULOS</t>
  </si>
  <si>
    <t>DOTACION PERSONAL</t>
  </si>
  <si>
    <t>BIENESTAR SOCIAL</t>
  </si>
  <si>
    <t>CAPACITACION</t>
  </si>
  <si>
    <t>2015-001</t>
  </si>
  <si>
    <t>GRUPO</t>
  </si>
  <si>
    <t>2015-002</t>
  </si>
  <si>
    <t>PERSONAL</t>
  </si>
  <si>
    <t>IMPREVISTO</t>
  </si>
  <si>
    <t>OTROS(PERS X INVERS)</t>
  </si>
  <si>
    <t>INSUMO DEL PROYECTO</t>
  </si>
  <si>
    <t>CONTRATOS</t>
  </si>
  <si>
    <t>CONVENIOS</t>
  </si>
  <si>
    <t>TRANSFERENCIAS</t>
  </si>
  <si>
    <t>VARIOS</t>
  </si>
  <si>
    <t>CODIGO</t>
  </si>
  <si>
    <t>SUB-TOTAL</t>
  </si>
  <si>
    <t>PROGRAMACION DE METAS FINANCIERAS -R.A ($ )</t>
  </si>
  <si>
    <t xml:space="preserve">Mantenimiento General </t>
  </si>
  <si>
    <t>2.3</t>
  </si>
  <si>
    <t>2.4</t>
  </si>
  <si>
    <t>Servicios públicos</t>
  </si>
  <si>
    <t>2.5</t>
  </si>
  <si>
    <t>2.6</t>
  </si>
  <si>
    <t>2.7</t>
  </si>
  <si>
    <t>2.8</t>
  </si>
  <si>
    <t>2.9</t>
  </si>
  <si>
    <t>2.10</t>
  </si>
  <si>
    <t>2.11</t>
  </si>
  <si>
    <t>2.12</t>
  </si>
  <si>
    <t>2.13</t>
  </si>
  <si>
    <t>2.14</t>
  </si>
  <si>
    <t>2.15</t>
  </si>
  <si>
    <t>Viáticos</t>
  </si>
  <si>
    <t>Comunicación y transporte</t>
  </si>
  <si>
    <t>Seguros</t>
  </si>
  <si>
    <t>Impuestos, tasas y multas</t>
  </si>
  <si>
    <t>Combustibles y peajes</t>
  </si>
  <si>
    <t>Dotación de personal</t>
  </si>
  <si>
    <t>Bienestar social</t>
  </si>
  <si>
    <t>Capacitación</t>
  </si>
  <si>
    <t>OTROS GASTOS GENERALES</t>
  </si>
  <si>
    <t>Impresos y publicaciones.</t>
  </si>
  <si>
    <t>2.16</t>
  </si>
  <si>
    <t>Imprevistos</t>
  </si>
  <si>
    <t>AL INTERIOR DEL DEPARTAMENTO</t>
  </si>
  <si>
    <t>TOTAL-APROP</t>
  </si>
  <si>
    <t>APROPIACIÓN INICIAL</t>
  </si>
  <si>
    <t>DURACION (MESES)</t>
  </si>
  <si>
    <t>Servicios Personales</t>
  </si>
  <si>
    <t>Gastos Generales</t>
  </si>
  <si>
    <t>CONSERVACIÓN DE CUENCAS HIDROGRAFICAS ABASTECEDORAS DE ACUEDUCTOS</t>
  </si>
  <si>
    <t>Ordenación Río Cesar</t>
  </si>
  <si>
    <t>Ordenación Río Jerez</t>
  </si>
  <si>
    <t>Ordenación Río cañas</t>
  </si>
  <si>
    <t>Mantenimiento. Areas Protectoras Reforestadas y/o de aislamientos</t>
  </si>
  <si>
    <t>Implementación del plan de manejo de Páramo y acciones de recuperación de humedales continentales</t>
  </si>
  <si>
    <t>PRESUPUESTO</t>
  </si>
  <si>
    <t>FEBRERO</t>
  </si>
  <si>
    <t>ACTIVIDADES</t>
  </si>
  <si>
    <t>ACTIV 1</t>
  </si>
  <si>
    <t>ACTIV 2</t>
  </si>
  <si>
    <t>ACTIV 3</t>
  </si>
  <si>
    <t>ACTIV 4</t>
  </si>
  <si>
    <t>ACTIV 5</t>
  </si>
  <si>
    <t>ACTIV 6</t>
  </si>
  <si>
    <t>1.001.2</t>
  </si>
  <si>
    <t>1.001.5</t>
  </si>
  <si>
    <t>4.000.1</t>
  </si>
  <si>
    <t>4.000.2</t>
  </si>
  <si>
    <t>4.000.3</t>
  </si>
  <si>
    <t>Mantenimiento y/o Reforestación y Aislamiento</t>
  </si>
  <si>
    <t>5.000.1</t>
  </si>
  <si>
    <t>5.000.2</t>
  </si>
  <si>
    <t>5.000.3</t>
  </si>
  <si>
    <t>5.000.4</t>
  </si>
  <si>
    <t>Implementación del plan de manejo de Páramo y acciones de recuperación de humedales</t>
  </si>
  <si>
    <t>Fundación del Medio Ambiente</t>
  </si>
  <si>
    <t>Convenio Aislamiento</t>
  </si>
  <si>
    <t>APROPIACIÓN 2009</t>
  </si>
  <si>
    <t>A.- CONVENIOS O CONTRATOS</t>
  </si>
  <si>
    <t>Tecnico</t>
  </si>
  <si>
    <t>contratación de vehículos</t>
  </si>
  <si>
    <t>Contratación DE VEHICULOS</t>
  </si>
  <si>
    <t>Contratos y CONVENIOS</t>
  </si>
  <si>
    <t>Compra de Áreas estratégica</t>
  </si>
  <si>
    <t>Contratos y/o convenios</t>
  </si>
  <si>
    <t>CONSERVACIÓN DE CUENCAS HIDROGRAFICAS Y ECOSISTEMAS ESTRATEGICOS</t>
  </si>
  <si>
    <t>P0A-01: PLAN DE ACTIVIDADES</t>
  </si>
  <si>
    <t>POA-02: PROGRAMACION DE RECURSO HUMANO</t>
  </si>
  <si>
    <t>CONSERVACION DE CUENCAS HIDROGRAFICAS Y ECOSISTEMAS ESTRATEGICOS</t>
  </si>
  <si>
    <t>POA-04: COMPRA DE EQUIPOS</t>
  </si>
  <si>
    <t>POA-03: COMPRA DE MATERIALES</t>
  </si>
  <si>
    <t>POA-05: PROGRAMACION DE CONVENIOS Y CONTRATOS</t>
  </si>
  <si>
    <t>POA-07: PROGRAMACION DE METAS FINANCIERAS -R.A ($ )</t>
  </si>
  <si>
    <t>PROGRAMACION DE METAS FINANCIERAS POR ACTIVIDADES -R.A ($ )</t>
  </si>
  <si>
    <t>Mantenimiento de Areas Protectoras Reforestadas y/o de aislamientos</t>
  </si>
  <si>
    <t>Declaración de cuencas hidrográficas en ordenación</t>
  </si>
  <si>
    <t xml:space="preserve">Formulación y/o implementación de Ordenación  de cuencas y/o humedales </t>
  </si>
  <si>
    <t>CONSERVACIÓN DE CUENCASHIDROGRAFICAS Y ECOSISTEMAS ESTRATEGICOS</t>
  </si>
  <si>
    <t xml:space="preserve">Número de has protegidas para la regeneración natural en la conservación de las cuencas hidrograficas </t>
  </si>
  <si>
    <t>Saneamiento predial de cuencas abastecedoras de acueducto y/o humedales en convenio con los entes territoriales</t>
  </si>
  <si>
    <t>Implementación del plan de manejo de páramo y acciones de recuperación de humedales continentales</t>
  </si>
  <si>
    <t>Programa de reforestaciòn y aislamiento</t>
  </si>
  <si>
    <t>Arrendamientos (BODEGA)</t>
  </si>
  <si>
    <t>Coordinación Ecosistemas y Biodiversidad</t>
  </si>
  <si>
    <t>Cuencas de; Lagarto, Ancho, Negro</t>
  </si>
  <si>
    <t xml:space="preserve">Reforestación  y aislamiento de cuencas Hidrográficas y/o humedales. </t>
  </si>
  <si>
    <t>Tapias, Tomarrazón, Jerez (Pozo azul y Arroyo pando), San Salvador, Cesar (sierra), Carraipia - Jordán</t>
  </si>
  <si>
    <t>Cuencas de: (2Subcuencas)Cesar, Caño Largarto, Ancho, Negro</t>
  </si>
  <si>
    <t>Número  de Has reforestadas y/o revegetalizadas naturalmente para la protección de cuencas abastecedoras de acueductos</t>
  </si>
  <si>
    <t>Número de planes de manejo de humedales y páramos con ordenacion o en ejecución</t>
  </si>
  <si>
    <t>Número de Has reforestadas para la protección de cuencas abastecedoras de acueductos, con mantenimientos</t>
  </si>
  <si>
    <t>Número de Cuencas con Planes de ordenación y manejo – POMCA, en ejecución</t>
  </si>
  <si>
    <t>Número de cuencas con planes de ordenación y manejo – formulados</t>
  </si>
  <si>
    <t>Número de cuencas declaradas en ordenación</t>
  </si>
  <si>
    <t>PLAN OPERATIVO ANUAL DE INVERSIONES - POAI - 2011                                                                                                                          TERCERA VERSIÓN</t>
  </si>
  <si>
    <t>Codigo: PE-F-51</t>
  </si>
  <si>
    <t>VERSIÓN</t>
  </si>
  <si>
    <t>FECHA</t>
  </si>
  <si>
    <t>12 DE ENERO DE 2010</t>
  </si>
  <si>
    <t>Página: 1 de 1</t>
  </si>
  <si>
    <t xml:space="preserve">CODIGO  </t>
  </si>
  <si>
    <t>AL INTERIOR DEL DPTO.</t>
  </si>
  <si>
    <t>APROPIACION INICIAL</t>
  </si>
  <si>
    <t>APROPIACION FINAL</t>
  </si>
  <si>
    <t>Numero de Has reforestadas para la protección de cuencas abastecedoras de Acueductos, con mantenimientos.</t>
  </si>
  <si>
    <t>Cumplimiento de la incorporación de la gestión del riego en los POMCAS FORMULADOS</t>
  </si>
  <si>
    <t>Cuencas hidrográficas de los ríos Tapias, Jerez, Cañas, Tomarrazon , Carraipía y Ranchería.</t>
  </si>
  <si>
    <t>Proyectos formulados y/o implementados de restauración y/o protección de ecosistemas prioritarios para la regulación hidirica</t>
  </si>
  <si>
    <t>Ecosistemas estratégicos del departamento de La Guajira</t>
  </si>
  <si>
    <t>Kilometros de limpieza de cauce de las cuencas afectadas por la ola invernal</t>
  </si>
  <si>
    <t>Tapias, Rancheria,Tomarrazon, Carraipia</t>
  </si>
  <si>
    <t>Cerro Pintao, Laguna de Washington</t>
  </si>
  <si>
    <t>Cuencas de: Cañas y San Salvador, Rancheria, cotoprix, Palomino, Cañas, Tomarrazon, Tapias, Lagarto y San Salvador</t>
  </si>
  <si>
    <t>María del Rosario Guzmán</t>
  </si>
  <si>
    <t xml:space="preserve">Ecologa </t>
  </si>
  <si>
    <t>Formular proyectos que articulen las acciones propuestas en el POMCA con los proyectos del Plan de Acción, Concertar y participar en técnica para la implementación de POMCAS con las entidades del SINA presentes en  dichas cuencas,Identificar las estrategia financiera para las entidades del SINA presentes en las cuencas objeto, formulacion e implementacion de proyectos en el marco de los POMCAS., Fortalecer y participar en los Consejos de Cuencas o instancia de participación  de las Cuencas,Elaborar los términos de referencia para la formulación del POMCA del rio Cesar de las subcuencas compartidas en coordinación con  CORPOCESAR Y PNNSNSM. Gestionar la Declaración  en ordenación de la cuenca del río Palomino.Formular un proyecto de restauración y/o protección de ecosistemas,Participar en reuniones del grupo interdisciplinario relacionados con los POMCAS que se estan formulando.,Realizar visitas de seguimiento, control y acompañamiento en los recorridos, talleres, muestreos de aguas, aforos y demás actividades contempladas para la Formulación del POMCA,Participar en las reuniones de los Comités Técnicos creados para los fines de la ordenación de las cuencas de los ríos Tapias y Ranchería, Cesar, Cañas, Jerez y Tomarrazón</t>
  </si>
  <si>
    <t>Armando Antonio Gómez Añez</t>
  </si>
  <si>
    <t>Tecnico agricola</t>
  </si>
  <si>
    <t>Reforestación y aislamiento de  cuencas Hidrográficas y/o humedalesSaneamiento de cuencas abastecedora de acueducto y/o humedales en convenio con los entes territoriales.Mantenimiento de Áreas Protectoras Reforestadas y/o de aislamientos</t>
  </si>
  <si>
    <t>ACTIV 7</t>
  </si>
  <si>
    <t>ACTIV 8</t>
  </si>
  <si>
    <t>ACTIV 9</t>
  </si>
  <si>
    <t>472 km</t>
  </si>
  <si>
    <t xml:space="preserve">NOTA: PAGOS PASIVO EXIGIBLES: </t>
  </si>
  <si>
    <t>CONVENIOS/CONTRATO</t>
  </si>
  <si>
    <t>Montes de Oca, Cañaverales, Perija</t>
  </si>
  <si>
    <t>Ing. Agronomo</t>
  </si>
  <si>
    <t>Apoyo procesos de Frmulacion e implementacion POMCA</t>
  </si>
  <si>
    <t>1gosto</t>
  </si>
  <si>
    <t>31 de dic</t>
  </si>
  <si>
    <t>Contrato</t>
  </si>
  <si>
    <t>Página: 1 de 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</si>
</sst>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
    <numFmt numFmtId="193" formatCode="[$-240A]dddd\,\ dd&quot; de &quot;mmmm&quot; de &quot;yyyy"/>
    <numFmt numFmtId="194" formatCode="dd/mm/yyyy;@"/>
    <numFmt numFmtId="195" formatCode="&quot;$&quot;#,##0"/>
    <numFmt numFmtId="196" formatCode="_ * #,##0.0_ ;_ * \-#,##0.0_ ;_ * &quot;-&quot;??_ ;_ @_ "/>
    <numFmt numFmtId="197" formatCode="_ * #,##0_ ;_ * \-#,##0_ ;_ * &quot;-&quot;??_ ;_ @_ "/>
  </numFmts>
  <fonts count="73">
    <font>
      <sz val="10"/>
      <name val="Arial"/>
      <family val="0"/>
    </font>
    <font>
      <b/>
      <sz val="9"/>
      <name val="Arial"/>
      <family val="2"/>
    </font>
    <font>
      <sz val="9"/>
      <name val="Arial"/>
      <family val="2"/>
    </font>
    <font>
      <b/>
      <sz val="7"/>
      <name val="Arial"/>
      <family val="2"/>
    </font>
    <font>
      <b/>
      <sz val="18"/>
      <name val="Tahoma"/>
      <family val="2"/>
    </font>
    <font>
      <sz val="10"/>
      <name val="Tahoma"/>
      <family val="2"/>
    </font>
    <font>
      <b/>
      <sz val="9"/>
      <name val="Tahoma"/>
      <family val="2"/>
    </font>
    <font>
      <sz val="9"/>
      <name val="Tahoma"/>
      <family val="2"/>
    </font>
    <font>
      <i/>
      <sz val="9"/>
      <name val="Tahoma"/>
      <family val="2"/>
    </font>
    <font>
      <sz val="11"/>
      <name val="Tahoma"/>
      <family val="2"/>
    </font>
    <font>
      <i/>
      <sz val="11"/>
      <name val="Tahoma"/>
      <family val="2"/>
    </font>
    <font>
      <b/>
      <sz val="14"/>
      <name val="Tahoma"/>
      <family val="2"/>
    </font>
    <font>
      <sz val="14"/>
      <name val="Tahoma"/>
      <family val="2"/>
    </font>
    <font>
      <b/>
      <sz val="11"/>
      <name val="Tahoma"/>
      <family val="2"/>
    </font>
    <font>
      <b/>
      <i/>
      <sz val="11"/>
      <name val="Tahoma"/>
      <family val="2"/>
    </font>
    <font>
      <sz val="14"/>
      <name val="Verdana"/>
      <family val="2"/>
    </font>
    <font>
      <sz val="10"/>
      <name val="Verdana"/>
      <family val="2"/>
    </font>
    <font>
      <sz val="11"/>
      <name val="Verdana"/>
      <family val="2"/>
    </font>
    <font>
      <b/>
      <sz val="9"/>
      <name val="Verdana"/>
      <family val="2"/>
    </font>
    <font>
      <sz val="9"/>
      <name val="Verdana"/>
      <family val="2"/>
    </font>
    <font>
      <b/>
      <sz val="8"/>
      <name val="Tahoma"/>
      <family val="2"/>
    </font>
    <font>
      <sz val="8"/>
      <name val="Tahoma"/>
      <family val="2"/>
    </font>
    <font>
      <b/>
      <sz val="10"/>
      <name val="Tahoma"/>
      <family val="2"/>
    </font>
    <font>
      <sz val="10"/>
      <name val="Times New Roman"/>
      <family val="1"/>
    </font>
    <font>
      <sz val="8"/>
      <name val="Arial"/>
      <family val="2"/>
    </font>
    <font>
      <b/>
      <sz val="14"/>
      <name val="Arial"/>
      <family val="2"/>
    </font>
    <font>
      <b/>
      <sz val="18"/>
      <name val="Arial"/>
      <family val="2"/>
    </font>
    <font>
      <sz val="11"/>
      <name val="Arial"/>
      <family val="2"/>
    </font>
    <font>
      <b/>
      <sz val="11"/>
      <name val="Arial"/>
      <family val="2"/>
    </font>
    <font>
      <b/>
      <sz val="10"/>
      <name val="Arial"/>
      <family val="2"/>
    </font>
    <font>
      <i/>
      <sz val="11"/>
      <name val="Arial"/>
      <family val="2"/>
    </font>
    <font>
      <b/>
      <i/>
      <sz val="11"/>
      <name val="Arial"/>
      <family val="2"/>
    </font>
    <font>
      <b/>
      <sz val="11"/>
      <name val="Arial Narrow"/>
      <family val="2"/>
    </font>
    <font>
      <b/>
      <sz val="8"/>
      <name val="Arial"/>
      <family val="2"/>
    </font>
    <font>
      <sz val="8"/>
      <name val="Arial Narrow"/>
      <family val="2"/>
    </font>
    <font>
      <b/>
      <i/>
      <sz val="11"/>
      <name val="Arial Narrow"/>
      <family val="2"/>
    </font>
    <font>
      <sz val="12"/>
      <name val="Arial Narrow"/>
      <family val="2"/>
    </font>
    <font>
      <sz val="10"/>
      <color indexed="8"/>
      <name val="Calibri"/>
      <family val="0"/>
    </font>
    <font>
      <b/>
      <sz val="18"/>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color indexed="63"/>
      </right>
      <top style="medium"/>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394">
    <xf numFmtId="0" fontId="0" fillId="0" borderId="0" xfId="0" applyAlignment="1">
      <alignment/>
    </xf>
    <xf numFmtId="0" fontId="2" fillId="0" borderId="10" xfId="0" applyFont="1" applyBorder="1" applyAlignment="1">
      <alignment vertical="top" wrapText="1"/>
    </xf>
    <xf numFmtId="0" fontId="1" fillId="0" borderId="0" xfId="0" applyFont="1" applyAlignment="1">
      <alignment vertical="top" wrapText="1"/>
    </xf>
    <xf numFmtId="0" fontId="5" fillId="0" borderId="0" xfId="0" applyFont="1" applyAlignment="1">
      <alignment/>
    </xf>
    <xf numFmtId="0" fontId="4" fillId="0" borderId="0" xfId="0" applyFont="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vertical="top" wrapText="1"/>
    </xf>
    <xf numFmtId="0" fontId="5" fillId="0" borderId="0" xfId="0" applyFont="1" applyAlignment="1">
      <alignment/>
    </xf>
    <xf numFmtId="0" fontId="6" fillId="0" borderId="0" xfId="0" applyFont="1" applyAlignment="1">
      <alignment vertical="top" wrapText="1"/>
    </xf>
    <xf numFmtId="0" fontId="6" fillId="0" borderId="10" xfId="0" applyFont="1" applyBorder="1" applyAlignment="1">
      <alignment vertical="top" wrapText="1"/>
    </xf>
    <xf numFmtId="0" fontId="7" fillId="0" borderId="0" xfId="0" applyFont="1" applyAlignment="1">
      <alignment/>
    </xf>
    <xf numFmtId="0" fontId="9" fillId="0" borderId="0" xfId="0" applyFont="1" applyAlignment="1">
      <alignment horizontal="left" vertical="top"/>
    </xf>
    <xf numFmtId="0" fontId="9" fillId="0" borderId="0" xfId="0" applyFont="1" applyAlignment="1">
      <alignment/>
    </xf>
    <xf numFmtId="0" fontId="9" fillId="0" borderId="0" xfId="0" applyFont="1" applyAlignment="1">
      <alignment/>
    </xf>
    <xf numFmtId="0" fontId="6" fillId="0" borderId="0" xfId="0" applyFont="1" applyAlignment="1">
      <alignment/>
    </xf>
    <xf numFmtId="0" fontId="6" fillId="0" borderId="0" xfId="0" applyFont="1" applyAlignment="1">
      <alignment horizontal="right"/>
    </xf>
    <xf numFmtId="0" fontId="7" fillId="0" borderId="0" xfId="0" applyFont="1" applyAlignment="1">
      <alignment horizontal="center" vertical="center"/>
    </xf>
    <xf numFmtId="0" fontId="10" fillId="0" borderId="0" xfId="0" applyFont="1" applyAlignment="1">
      <alignment horizontal="left" vertical="justify"/>
    </xf>
    <xf numFmtId="0" fontId="1" fillId="0" borderId="0" xfId="0" applyFont="1" applyAlignment="1">
      <alignment/>
    </xf>
    <xf numFmtId="0" fontId="7" fillId="0" borderId="0" xfId="0" applyFont="1" applyAlignment="1">
      <alignment/>
    </xf>
    <xf numFmtId="0" fontId="6" fillId="0" borderId="0" xfId="0" applyFont="1" applyAlignment="1">
      <alignment/>
    </xf>
    <xf numFmtId="0" fontId="11" fillId="0" borderId="0" xfId="0" applyFont="1" applyAlignment="1">
      <alignment horizontal="center"/>
    </xf>
    <xf numFmtId="0" fontId="12" fillId="0" borderId="0" xfId="0" applyFont="1" applyAlignment="1">
      <alignment/>
    </xf>
    <xf numFmtId="0" fontId="12" fillId="0" borderId="0" xfId="0" applyFont="1" applyAlignment="1">
      <alignment/>
    </xf>
    <xf numFmtId="0" fontId="9" fillId="0" borderId="0" xfId="0" applyFont="1" applyAlignment="1">
      <alignment horizontal="left" vertical="justify"/>
    </xf>
    <xf numFmtId="0" fontId="13" fillId="0" borderId="0" xfId="0" applyFont="1" applyAlignment="1">
      <alignment horizontal="left" vertical="justify"/>
    </xf>
    <xf numFmtId="0" fontId="13" fillId="0" borderId="0" xfId="0" applyFont="1" applyAlignment="1">
      <alignment/>
    </xf>
    <xf numFmtId="0" fontId="14" fillId="0" borderId="0" xfId="0" applyFont="1" applyAlignment="1">
      <alignment horizontal="left" vertical="justify"/>
    </xf>
    <xf numFmtId="0" fontId="13" fillId="0" borderId="0" xfId="0" applyFont="1" applyAlignment="1">
      <alignment horizontal="center" vertical="justify"/>
    </xf>
    <xf numFmtId="192" fontId="13" fillId="0" borderId="0" xfId="0" applyNumberFormat="1" applyFont="1" applyAlignment="1">
      <alignment horizontal="right" vertical="justify"/>
    </xf>
    <xf numFmtId="173" fontId="13" fillId="0" borderId="0" xfId="0" applyNumberFormat="1" applyFont="1" applyAlignment="1">
      <alignment vertical="justify"/>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center"/>
    </xf>
    <xf numFmtId="0" fontId="19" fillId="0" borderId="0" xfId="0" applyFont="1" applyAlignment="1">
      <alignment/>
    </xf>
    <xf numFmtId="0" fontId="7" fillId="0" borderId="11" xfId="0" applyFont="1" applyBorder="1" applyAlignment="1">
      <alignment horizontal="center" vertical="top" wrapText="1"/>
    </xf>
    <xf numFmtId="3" fontId="7" fillId="0" borderId="10" xfId="0" applyNumberFormat="1" applyFont="1" applyBorder="1" applyAlignment="1">
      <alignment horizontal="right" vertical="top" wrapText="1"/>
    </xf>
    <xf numFmtId="3" fontId="6" fillId="0" borderId="10" xfId="0" applyNumberFormat="1" applyFont="1" applyBorder="1" applyAlignment="1">
      <alignment horizontal="right" vertical="top" wrapText="1"/>
    </xf>
    <xf numFmtId="0" fontId="7" fillId="0" borderId="10" xfId="0" applyFont="1" applyBorder="1" applyAlignment="1">
      <alignment horizontal="left" vertical="top" wrapText="1"/>
    </xf>
    <xf numFmtId="0" fontId="7" fillId="0" borderId="0" xfId="0" applyFont="1" applyAlignment="1">
      <alignment horizontal="left"/>
    </xf>
    <xf numFmtId="3" fontId="7" fillId="0" borderId="0" xfId="0" applyNumberFormat="1" applyFont="1" applyAlignment="1">
      <alignment/>
    </xf>
    <xf numFmtId="0" fontId="21" fillId="0" borderId="0" xfId="0" applyFont="1" applyAlignment="1">
      <alignment/>
    </xf>
    <xf numFmtId="0" fontId="21" fillId="0" borderId="0" xfId="0" applyFont="1" applyAlignment="1">
      <alignment horizontal="centerContinuous"/>
    </xf>
    <xf numFmtId="3" fontId="21" fillId="0" borderId="0" xfId="0" applyNumberFormat="1" applyFont="1" applyAlignment="1" quotePrefix="1">
      <alignment horizontal="left"/>
    </xf>
    <xf numFmtId="3" fontId="21" fillId="0" borderId="0" xfId="0" applyNumberFormat="1" applyFont="1" applyAlignment="1">
      <alignment/>
    </xf>
    <xf numFmtId="3" fontId="21" fillId="0" borderId="0" xfId="0" applyNumberFormat="1" applyFont="1" applyAlignment="1">
      <alignment horizontal="center"/>
    </xf>
    <xf numFmtId="3" fontId="20" fillId="0" borderId="0" xfId="0" applyNumberFormat="1" applyFont="1" applyAlignment="1">
      <alignment/>
    </xf>
    <xf numFmtId="3" fontId="7" fillId="0" borderId="11" xfId="0" applyNumberFormat="1" applyFont="1" applyBorder="1" applyAlignment="1">
      <alignment horizontal="right" vertical="top" wrapText="1"/>
    </xf>
    <xf numFmtId="3" fontId="6" fillId="0" borderId="0" xfId="0" applyNumberFormat="1" applyFont="1" applyAlignment="1">
      <alignment horizontal="right" vertical="top" wrapText="1"/>
    </xf>
    <xf numFmtId="3" fontId="21" fillId="0" borderId="10" xfId="0" applyNumberFormat="1" applyFont="1" applyBorder="1" applyAlignment="1">
      <alignment/>
    </xf>
    <xf numFmtId="3" fontId="20" fillId="0" borderId="10" xfId="0" applyNumberFormat="1" applyFont="1" applyBorder="1" applyAlignment="1">
      <alignment horizontal="center"/>
    </xf>
    <xf numFmtId="3" fontId="20" fillId="0" borderId="10" xfId="0" applyNumberFormat="1" applyFont="1" applyBorder="1" applyAlignment="1">
      <alignment/>
    </xf>
    <xf numFmtId="3" fontId="20" fillId="33" borderId="10" xfId="0" applyNumberFormat="1" applyFont="1" applyFill="1" applyBorder="1" applyAlignment="1">
      <alignment horizontal="right"/>
    </xf>
    <xf numFmtId="3" fontId="20" fillId="0" borderId="10" xfId="0" applyNumberFormat="1" applyFont="1" applyBorder="1" applyAlignment="1">
      <alignment horizontal="right"/>
    </xf>
    <xf numFmtId="3" fontId="21" fillId="33" borderId="10" xfId="0" applyNumberFormat="1" applyFont="1" applyFill="1" applyBorder="1" applyAlignment="1">
      <alignment horizontal="right"/>
    </xf>
    <xf numFmtId="3" fontId="21" fillId="0" borderId="10" xfId="0" applyNumberFormat="1" applyFont="1" applyBorder="1" applyAlignment="1">
      <alignment horizontal="right"/>
    </xf>
    <xf numFmtId="3" fontId="21" fillId="0" borderId="10" xfId="0" applyNumberFormat="1" applyFont="1" applyBorder="1" applyAlignment="1">
      <alignment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3" fontId="6" fillId="34" borderId="14" xfId="0" applyNumberFormat="1" applyFont="1" applyFill="1" applyBorder="1" applyAlignment="1">
      <alignment horizontal="center" vertical="center" wrapText="1"/>
    </xf>
    <xf numFmtId="3" fontId="6" fillId="34" borderId="15"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1" fillId="0" borderId="16" xfId="0" applyFont="1" applyBorder="1" applyAlignment="1">
      <alignment/>
    </xf>
    <xf numFmtId="0" fontId="20" fillId="0" borderId="16" xfId="0" applyFont="1" applyBorder="1" applyAlignment="1">
      <alignment/>
    </xf>
    <xf numFmtId="3" fontId="20" fillId="0" borderId="11" xfId="0" applyNumberFormat="1" applyFont="1" applyBorder="1" applyAlignment="1">
      <alignment/>
    </xf>
    <xf numFmtId="3" fontId="21" fillId="0" borderId="11" xfId="0" applyNumberFormat="1" applyFont="1" applyBorder="1" applyAlignment="1">
      <alignment/>
    </xf>
    <xf numFmtId="3" fontId="20" fillId="0" borderId="11" xfId="0" applyNumberFormat="1" applyFont="1" applyBorder="1" applyAlignment="1">
      <alignment horizontal="right"/>
    </xf>
    <xf numFmtId="3" fontId="20" fillId="34" borderId="13" xfId="0" applyNumberFormat="1" applyFont="1" applyFill="1" applyBorder="1" applyAlignment="1">
      <alignment horizontal="center"/>
    </xf>
    <xf numFmtId="3" fontId="20" fillId="34" borderId="14" xfId="0" applyNumberFormat="1" applyFont="1" applyFill="1" applyBorder="1" applyAlignment="1">
      <alignment horizontal="center"/>
    </xf>
    <xf numFmtId="3" fontId="20" fillId="34" borderId="15" xfId="0" applyNumberFormat="1" applyFont="1" applyFill="1" applyBorder="1" applyAlignment="1">
      <alignment horizontal="center"/>
    </xf>
    <xf numFmtId="0" fontId="7" fillId="0" borderId="10" xfId="0" applyFont="1" applyBorder="1" applyAlignment="1">
      <alignment horizontal="center" vertical="center" wrapText="1"/>
    </xf>
    <xf numFmtId="3" fontId="7" fillId="0" borderId="10" xfId="0" applyNumberFormat="1" applyFont="1" applyBorder="1" applyAlignment="1">
      <alignment horizontal="righ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top" wrapText="1"/>
    </xf>
    <xf numFmtId="3" fontId="7" fillId="0" borderId="10" xfId="0" applyNumberFormat="1" applyFont="1" applyBorder="1" applyAlignment="1">
      <alignment horizontal="center" vertical="top" wrapText="1"/>
    </xf>
    <xf numFmtId="3" fontId="7" fillId="0" borderId="11" xfId="0" applyNumberFormat="1" applyFont="1" applyBorder="1" applyAlignment="1">
      <alignment horizontal="left" vertical="top" wrapText="1"/>
    </xf>
    <xf numFmtId="0" fontId="21" fillId="0" borderId="10" xfId="0" applyFont="1" applyBorder="1" applyAlignment="1">
      <alignment/>
    </xf>
    <xf numFmtId="0" fontId="21" fillId="0" borderId="11" xfId="0" applyFont="1" applyBorder="1" applyAlignment="1">
      <alignment/>
    </xf>
    <xf numFmtId="0" fontId="21" fillId="0" borderId="11" xfId="0" applyFont="1" applyBorder="1" applyAlignment="1">
      <alignment wrapText="1"/>
    </xf>
    <xf numFmtId="3" fontId="20" fillId="33" borderId="10" xfId="0" applyNumberFormat="1" applyFont="1" applyFill="1" applyBorder="1" applyAlignment="1">
      <alignment/>
    </xf>
    <xf numFmtId="0" fontId="7" fillId="0" borderId="0" xfId="0" applyFont="1" applyAlignment="1">
      <alignment horizontal="justify" vertical="center"/>
    </xf>
    <xf numFmtId="0" fontId="7" fillId="0" borderId="16" xfId="0" applyFont="1" applyBorder="1" applyAlignment="1">
      <alignment vertical="top" wrapText="1"/>
    </xf>
    <xf numFmtId="0" fontId="7" fillId="0" borderId="17" xfId="0" applyFont="1" applyBorder="1" applyAlignment="1">
      <alignment vertical="top" wrapText="1"/>
    </xf>
    <xf numFmtId="178" fontId="4" fillId="0" borderId="0" xfId="48" applyFont="1" applyAlignment="1">
      <alignment horizontal="center"/>
    </xf>
    <xf numFmtId="178" fontId="9" fillId="0" borderId="0" xfId="48" applyFont="1" applyAlignment="1">
      <alignment horizontal="left" vertical="justify"/>
    </xf>
    <xf numFmtId="178" fontId="10" fillId="0" borderId="0" xfId="48" applyFont="1" applyAlignment="1">
      <alignment horizontal="left" vertical="justify"/>
    </xf>
    <xf numFmtId="178" fontId="7" fillId="0" borderId="0" xfId="48" applyFont="1" applyAlignment="1">
      <alignment/>
    </xf>
    <xf numFmtId="178" fontId="6" fillId="0" borderId="0" xfId="48" applyFont="1" applyAlignment="1">
      <alignment/>
    </xf>
    <xf numFmtId="178" fontId="6" fillId="34" borderId="14" xfId="48" applyFont="1" applyFill="1" applyBorder="1" applyAlignment="1">
      <alignment horizontal="center" vertical="center" wrapText="1"/>
    </xf>
    <xf numFmtId="178" fontId="7" fillId="0" borderId="10" xfId="48" applyFont="1" applyBorder="1" applyAlignment="1">
      <alignment horizontal="right" vertical="center" wrapText="1"/>
    </xf>
    <xf numFmtId="178" fontId="7" fillId="0" borderId="10" xfId="48" applyFont="1" applyBorder="1" applyAlignment="1">
      <alignment horizontal="right" vertical="top" wrapText="1"/>
    </xf>
    <xf numFmtId="178" fontId="6" fillId="0" borderId="10" xfId="48" applyFont="1" applyBorder="1" applyAlignment="1">
      <alignment horizontal="right" vertical="top" wrapText="1"/>
    </xf>
    <xf numFmtId="178" fontId="5" fillId="0" borderId="0" xfId="48" applyFont="1" applyAlignment="1">
      <alignment/>
    </xf>
    <xf numFmtId="0" fontId="5" fillId="0" borderId="0" xfId="0" applyFont="1" applyAlignment="1">
      <alignment horizontal="left"/>
    </xf>
    <xf numFmtId="173" fontId="22" fillId="0" borderId="0" xfId="0" applyNumberFormat="1" applyFont="1" applyAlignment="1">
      <alignment vertical="justify"/>
    </xf>
    <xf numFmtId="173" fontId="6" fillId="0" borderId="0" xfId="0" applyNumberFormat="1" applyFont="1" applyAlignment="1">
      <alignment vertical="justify"/>
    </xf>
    <xf numFmtId="0" fontId="7" fillId="0" borderId="17" xfId="0" applyFont="1" applyBorder="1" applyAlignment="1">
      <alignment horizontal="center" vertical="top" wrapText="1"/>
    </xf>
    <xf numFmtId="0" fontId="7" fillId="0" borderId="0" xfId="0" applyFont="1" applyAlignment="1">
      <alignment vertical="center"/>
    </xf>
    <xf numFmtId="195" fontId="6" fillId="0" borderId="10" xfId="0" applyNumberFormat="1" applyFont="1" applyBorder="1" applyAlignment="1">
      <alignment horizontal="right" vertical="top" wrapText="1"/>
    </xf>
    <xf numFmtId="0" fontId="7" fillId="0" borderId="16" xfId="0" applyFont="1" applyBorder="1" applyAlignment="1">
      <alignment horizontal="justify" vertical="top" wrapText="1"/>
    </xf>
    <xf numFmtId="0" fontId="7" fillId="0" borderId="16" xfId="0" applyFont="1" applyBorder="1" applyAlignment="1">
      <alignment horizontal="center" vertical="top" wrapText="1"/>
    </xf>
    <xf numFmtId="3" fontId="7" fillId="0" borderId="16" xfId="0" applyNumberFormat="1" applyFont="1" applyBorder="1" applyAlignment="1">
      <alignment horizontal="right" vertical="top" wrapText="1"/>
    </xf>
    <xf numFmtId="3" fontId="7" fillId="0" borderId="17" xfId="0" applyNumberFormat="1" applyFont="1" applyBorder="1" applyAlignment="1">
      <alignment horizontal="right" vertical="top" wrapText="1"/>
    </xf>
    <xf numFmtId="4" fontId="7" fillId="0" borderId="0" xfId="0" applyNumberFormat="1" applyFont="1" applyAlignment="1">
      <alignment/>
    </xf>
    <xf numFmtId="4" fontId="21" fillId="0" borderId="0" xfId="0" applyNumberFormat="1" applyFont="1" applyAlignment="1">
      <alignment/>
    </xf>
    <xf numFmtId="179" fontId="21" fillId="0" borderId="0" xfId="46" applyFont="1" applyAlignment="1">
      <alignment/>
    </xf>
    <xf numFmtId="3" fontId="20" fillId="0" borderId="11" xfId="0" applyNumberFormat="1" applyFont="1" applyFill="1" applyBorder="1" applyAlignment="1">
      <alignment horizontal="right"/>
    </xf>
    <xf numFmtId="3" fontId="21" fillId="0"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7" fillId="0" borderId="0" xfId="0" applyNumberFormat="1" applyFont="1" applyAlignment="1">
      <alignment/>
    </xf>
    <xf numFmtId="0" fontId="7" fillId="0" borderId="0" xfId="0" applyFont="1" applyBorder="1" applyAlignment="1">
      <alignment horizontal="center" vertical="center"/>
    </xf>
    <xf numFmtId="3" fontId="23" fillId="0" borderId="0" xfId="0" applyNumberFormat="1" applyFont="1" applyBorder="1" applyAlignment="1">
      <alignment horizontal="center" vertical="center" wrapText="1"/>
    </xf>
    <xf numFmtId="197" fontId="7" fillId="0" borderId="0" xfId="46" applyNumberFormat="1" applyFont="1" applyAlignment="1">
      <alignment/>
    </xf>
    <xf numFmtId="3" fontId="21" fillId="0" borderId="0" xfId="0" applyNumberFormat="1" applyFont="1" applyBorder="1" applyAlignment="1">
      <alignment/>
    </xf>
    <xf numFmtId="0" fontId="21" fillId="0" borderId="0" xfId="0" applyFont="1" applyBorder="1" applyAlignment="1">
      <alignment/>
    </xf>
    <xf numFmtId="3" fontId="6" fillId="0" borderId="0" xfId="0" applyNumberFormat="1" applyFont="1" applyBorder="1" applyAlignment="1">
      <alignment horizontal="right" vertical="top" wrapText="1"/>
    </xf>
    <xf numFmtId="0" fontId="21" fillId="0" borderId="16" xfId="0" applyFont="1" applyBorder="1" applyAlignment="1">
      <alignment horizontal="justify" vertical="top" wrapText="1"/>
    </xf>
    <xf numFmtId="3" fontId="21" fillId="0" borderId="16" xfId="0" applyNumberFormat="1" applyFont="1" applyBorder="1" applyAlignment="1">
      <alignment horizontal="right" vertical="center" wrapText="1"/>
    </xf>
    <xf numFmtId="0" fontId="21" fillId="0" borderId="17" xfId="0" applyFont="1" applyBorder="1" applyAlignment="1">
      <alignment horizontal="justify" vertical="top" wrapText="1"/>
    </xf>
    <xf numFmtId="3" fontId="21" fillId="0" borderId="11" xfId="0" applyNumberFormat="1" applyFont="1" applyBorder="1" applyAlignment="1">
      <alignment horizontal="right"/>
    </xf>
    <xf numFmtId="0" fontId="20" fillId="0" borderId="0" xfId="0" applyFont="1" applyAlignment="1">
      <alignment/>
    </xf>
    <xf numFmtId="0" fontId="23" fillId="0" borderId="0" xfId="0" applyFont="1" applyFill="1" applyBorder="1" applyAlignment="1">
      <alignment vertical="center" wrapText="1"/>
    </xf>
    <xf numFmtId="0" fontId="26" fillId="0" borderId="0" xfId="0" applyFont="1" applyAlignment="1">
      <alignment horizontal="center"/>
    </xf>
    <xf numFmtId="0" fontId="27" fillId="0" borderId="0" xfId="0" applyFont="1" applyAlignment="1">
      <alignment horizontal="left" vertical="top"/>
    </xf>
    <xf numFmtId="0" fontId="27" fillId="0" borderId="0" xfId="0" applyFont="1" applyAlignment="1">
      <alignment vertical="justify"/>
    </xf>
    <xf numFmtId="0" fontId="28" fillId="0" borderId="0" xfId="0" applyFont="1" applyAlignment="1">
      <alignment horizontal="center" vertical="justify"/>
    </xf>
    <xf numFmtId="0" fontId="27" fillId="0" borderId="0" xfId="0" applyFont="1" applyAlignment="1">
      <alignment/>
    </xf>
    <xf numFmtId="0" fontId="27" fillId="0" borderId="0" xfId="0" applyFont="1" applyAlignment="1">
      <alignment/>
    </xf>
    <xf numFmtId="192" fontId="28" fillId="0" borderId="0" xfId="0" applyNumberFormat="1" applyFont="1" applyAlignment="1">
      <alignment vertical="justify"/>
    </xf>
    <xf numFmtId="0" fontId="0" fillId="0" borderId="0" xfId="0" applyFont="1" applyAlignment="1">
      <alignment horizontal="left"/>
    </xf>
    <xf numFmtId="173" fontId="28" fillId="0" borderId="0" xfId="0" applyNumberFormat="1" applyFont="1" applyAlignment="1">
      <alignment vertical="justify"/>
    </xf>
    <xf numFmtId="0" fontId="28" fillId="0" borderId="0" xfId="0" applyFont="1" applyAlignment="1">
      <alignment vertical="justify"/>
    </xf>
    <xf numFmtId="0" fontId="0" fillId="0" borderId="0" xfId="0" applyFont="1" applyAlignment="1">
      <alignment/>
    </xf>
    <xf numFmtId="0" fontId="0" fillId="0" borderId="0" xfId="0" applyFont="1" applyAlignment="1">
      <alignment/>
    </xf>
    <xf numFmtId="0" fontId="1" fillId="0" borderId="0" xfId="0" applyFont="1" applyAlignment="1">
      <alignment horizontal="right"/>
    </xf>
    <xf numFmtId="0" fontId="28" fillId="0" borderId="0" xfId="0" applyFont="1" applyAlignment="1">
      <alignment horizontal="center"/>
    </xf>
    <xf numFmtId="0" fontId="27" fillId="0" borderId="0" xfId="0" applyFont="1" applyAlignment="1">
      <alignment horizontal="left"/>
    </xf>
    <xf numFmtId="0" fontId="28" fillId="0" borderId="0" xfId="0" applyFont="1" applyAlignment="1">
      <alignment/>
    </xf>
    <xf numFmtId="0" fontId="28" fillId="0" borderId="0" xfId="0" applyFont="1" applyAlignment="1">
      <alignment horizontal="right"/>
    </xf>
    <xf numFmtId="0" fontId="28" fillId="34" borderId="18" xfId="0" applyFont="1" applyFill="1" applyBorder="1" applyAlignment="1">
      <alignment horizontal="center" vertical="center" wrapText="1"/>
    </xf>
    <xf numFmtId="0" fontId="28" fillId="34" borderId="19"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7" fillId="0" borderId="0" xfId="0" applyFont="1" applyAlignment="1">
      <alignment wrapText="1"/>
    </xf>
    <xf numFmtId="0" fontId="28" fillId="0" borderId="0" xfId="0" applyFont="1" applyAlignment="1">
      <alignment horizontal="center" wrapText="1"/>
    </xf>
    <xf numFmtId="0" fontId="30" fillId="0" borderId="0" xfId="0" applyFont="1" applyAlignment="1">
      <alignment horizontal="left" vertical="justify"/>
    </xf>
    <xf numFmtId="192" fontId="29" fillId="0" borderId="0" xfId="0" applyNumberFormat="1" applyFont="1" applyAlignment="1">
      <alignment horizontal="right" vertical="justify"/>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0" fillId="0" borderId="16" xfId="0" applyFont="1" applyBorder="1" applyAlignment="1">
      <alignment horizontal="center" vertical="center" wrapText="1"/>
    </xf>
    <xf numFmtId="9" fontId="2" fillId="0" borderId="10" xfId="0" applyNumberFormat="1" applyFont="1" applyBorder="1" applyAlignment="1">
      <alignment horizontal="center" vertical="top" wrapText="1"/>
    </xf>
    <xf numFmtId="173" fontId="0" fillId="0" borderId="10" xfId="0" applyNumberFormat="1" applyFont="1" applyBorder="1" applyAlignment="1">
      <alignment vertical="center"/>
    </xf>
    <xf numFmtId="9" fontId="2" fillId="0" borderId="10" xfId="0" applyNumberFormat="1" applyFont="1" applyBorder="1" applyAlignment="1">
      <alignment horizontal="center" vertical="center" wrapText="1"/>
    </xf>
    <xf numFmtId="173" fontId="0" fillId="0" borderId="10" xfId="0" applyNumberFormat="1" applyFont="1" applyFill="1" applyBorder="1" applyAlignment="1">
      <alignment vertical="center"/>
    </xf>
    <xf numFmtId="1" fontId="2" fillId="0" borderId="10" xfId="0" applyNumberFormat="1" applyFont="1" applyBorder="1" applyAlignment="1">
      <alignment horizontal="center" vertical="top" wrapText="1"/>
    </xf>
    <xf numFmtId="16" fontId="2" fillId="0" borderId="10" xfId="0" applyNumberFormat="1" applyFont="1" applyBorder="1" applyAlignment="1">
      <alignment horizontal="left" vertical="top" wrapText="1"/>
    </xf>
    <xf numFmtId="0" fontId="1" fillId="0" borderId="10" xfId="0" applyFont="1" applyBorder="1" applyAlignment="1">
      <alignment vertical="top" wrapText="1"/>
    </xf>
    <xf numFmtId="3" fontId="1" fillId="0" borderId="10" xfId="0" applyNumberFormat="1" applyFont="1" applyBorder="1" applyAlignment="1">
      <alignment horizontal="right" vertical="top" wrapText="1"/>
    </xf>
    <xf numFmtId="0" fontId="1" fillId="0" borderId="0" xfId="0" applyFont="1" applyBorder="1" applyAlignment="1">
      <alignment vertical="top" wrapText="1"/>
    </xf>
    <xf numFmtId="0" fontId="0" fillId="0" borderId="10" xfId="0" applyFont="1" applyBorder="1" applyAlignment="1">
      <alignment horizontal="center" vertical="top" wrapText="1"/>
    </xf>
    <xf numFmtId="3" fontId="2" fillId="0" borderId="10" xfId="0" applyNumberFormat="1" applyFont="1" applyBorder="1" applyAlignment="1">
      <alignment vertical="top" wrapText="1"/>
    </xf>
    <xf numFmtId="0" fontId="0" fillId="0" borderId="11" xfId="0" applyFont="1" applyBorder="1" applyAlignment="1">
      <alignment horizontal="center" vertical="top" wrapText="1"/>
    </xf>
    <xf numFmtId="0" fontId="0" fillId="0" borderId="17" xfId="0" applyFont="1" applyBorder="1" applyAlignment="1">
      <alignment vertical="top" wrapText="1"/>
    </xf>
    <xf numFmtId="3" fontId="1" fillId="0" borderId="10" xfId="0" applyNumberFormat="1" applyFont="1" applyBorder="1" applyAlignment="1">
      <alignment vertical="top" wrapText="1"/>
    </xf>
    <xf numFmtId="0" fontId="29" fillId="0" borderId="10" xfId="0" applyFont="1" applyBorder="1" applyAlignment="1">
      <alignment/>
    </xf>
    <xf numFmtId="3" fontId="29" fillId="0" borderId="10" xfId="0" applyNumberFormat="1" applyFont="1" applyBorder="1" applyAlignment="1">
      <alignment/>
    </xf>
    <xf numFmtId="173" fontId="0" fillId="0" borderId="0" xfId="0" applyNumberFormat="1" applyFont="1" applyAlignment="1">
      <alignment/>
    </xf>
    <xf numFmtId="0" fontId="13" fillId="0" borderId="0" xfId="0" applyFont="1" applyAlignment="1">
      <alignment/>
    </xf>
    <xf numFmtId="0" fontId="9" fillId="0" borderId="0" xfId="0" applyFont="1" applyAlignment="1">
      <alignment horizontal="center"/>
    </xf>
    <xf numFmtId="0" fontId="1" fillId="34" borderId="13" xfId="0" applyFont="1" applyFill="1" applyBorder="1" applyAlignment="1">
      <alignment horizontal="left" vertical="center" wrapText="1"/>
    </xf>
    <xf numFmtId="0" fontId="1" fillId="34" borderId="15" xfId="0" applyFont="1" applyFill="1" applyBorder="1" applyAlignment="1">
      <alignment horizontal="center" vertical="top" wrapText="1"/>
    </xf>
    <xf numFmtId="0" fontId="1" fillId="0" borderId="11" xfId="0" applyFont="1" applyBorder="1" applyAlignment="1">
      <alignment horizontal="left" vertical="center" wrapText="1"/>
    </xf>
    <xf numFmtId="3" fontId="1" fillId="0" borderId="11" xfId="0" applyNumberFormat="1" applyFont="1" applyBorder="1" applyAlignment="1">
      <alignment horizontal="right" vertical="top" wrapText="1"/>
    </xf>
    <xf numFmtId="3" fontId="2" fillId="0" borderId="10" xfId="0" applyNumberFormat="1" applyFont="1" applyBorder="1" applyAlignment="1">
      <alignment horizontal="right" vertical="top" wrapText="1"/>
    </xf>
    <xf numFmtId="3" fontId="2" fillId="0" borderId="10" xfId="0" applyNumberFormat="1" applyFont="1" applyFill="1" applyBorder="1" applyAlignment="1">
      <alignment horizontal="right" vertical="top" wrapText="1"/>
    </xf>
    <xf numFmtId="0" fontId="2" fillId="0" borderId="10" xfId="0" applyFont="1" applyBorder="1" applyAlignment="1">
      <alignment horizontal="justify" vertical="top" wrapText="1"/>
    </xf>
    <xf numFmtId="0" fontId="2" fillId="0" borderId="0" xfId="0" applyFont="1" applyAlignment="1">
      <alignment horizontal="justify" vertical="top"/>
    </xf>
    <xf numFmtId="0" fontId="28"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justify" vertical="top" wrapText="1"/>
    </xf>
    <xf numFmtId="0" fontId="27" fillId="0" borderId="10" xfId="0" applyFont="1" applyBorder="1" applyAlignment="1">
      <alignment horizontal="justify" vertical="top" wrapText="1"/>
    </xf>
    <xf numFmtId="0" fontId="27" fillId="0" borderId="10" xfId="0" applyFont="1" applyFill="1" applyBorder="1" applyAlignment="1">
      <alignment vertical="center" wrapText="1"/>
    </xf>
    <xf numFmtId="0" fontId="27" fillId="0" borderId="10" xfId="0" applyFont="1" applyBorder="1" applyAlignment="1">
      <alignment horizontal="center" vertical="center" wrapText="1"/>
    </xf>
    <xf numFmtId="0" fontId="27" fillId="0" borderId="10" xfId="0" applyFont="1" applyFill="1" applyBorder="1" applyAlignment="1">
      <alignment vertical="top" wrapText="1"/>
    </xf>
    <xf numFmtId="0" fontId="0" fillId="0" borderId="10" xfId="0" applyFill="1" applyBorder="1" applyAlignment="1">
      <alignment horizontal="center" vertical="center" wrapText="1"/>
    </xf>
    <xf numFmtId="14"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30" fillId="0" borderId="0" xfId="0" applyFont="1" applyAlignment="1">
      <alignment vertical="justify"/>
    </xf>
    <xf numFmtId="197" fontId="21" fillId="0" borderId="0" xfId="46" applyNumberFormat="1" applyFont="1" applyAlignment="1">
      <alignment/>
    </xf>
    <xf numFmtId="0" fontId="28" fillId="0" borderId="20" xfId="0" applyFont="1" applyBorder="1" applyAlignment="1">
      <alignment horizontal="center" vertical="center" wrapText="1"/>
    </xf>
    <xf numFmtId="0" fontId="27" fillId="0" borderId="20" xfId="0" applyFont="1" applyBorder="1" applyAlignment="1">
      <alignment vertical="center" wrapText="1"/>
    </xf>
    <xf numFmtId="0" fontId="28" fillId="0" borderId="0" xfId="0" applyFont="1" applyAlignment="1">
      <alignment/>
    </xf>
    <xf numFmtId="0" fontId="27" fillId="0" borderId="20" xfId="0" applyFont="1" applyFill="1" applyBorder="1" applyAlignment="1">
      <alignment horizontal="justify" vertical="top" wrapText="1"/>
    </xf>
    <xf numFmtId="0" fontId="32" fillId="0" borderId="21" xfId="0" applyFont="1" applyBorder="1" applyAlignment="1">
      <alignment horizontal="center" vertical="center" wrapText="1"/>
    </xf>
    <xf numFmtId="0" fontId="33" fillId="0" borderId="10" xfId="0" applyFont="1" applyBorder="1" applyAlignment="1">
      <alignment/>
    </xf>
    <xf numFmtId="0" fontId="32" fillId="0" borderId="0" xfId="0" applyFont="1" applyBorder="1" applyAlignment="1">
      <alignment horizontal="center" vertical="center" wrapText="1"/>
    </xf>
    <xf numFmtId="0" fontId="32" fillId="0" borderId="22" xfId="0" applyFont="1" applyBorder="1" applyAlignment="1">
      <alignment horizontal="center" vertical="center" wrapText="1"/>
    </xf>
    <xf numFmtId="0" fontId="29" fillId="0" borderId="10" xfId="0" applyFont="1" applyBorder="1" applyAlignment="1">
      <alignment/>
    </xf>
    <xf numFmtId="0" fontId="34" fillId="0" borderId="23" xfId="0" applyFont="1" applyBorder="1" applyAlignment="1">
      <alignment horizontal="center"/>
    </xf>
    <xf numFmtId="0" fontId="4" fillId="0" borderId="10" xfId="0" applyFont="1" applyBorder="1" applyAlignment="1">
      <alignment horizontal="center"/>
    </xf>
    <xf numFmtId="0" fontId="4" fillId="0" borderId="23" xfId="0" applyFont="1" applyBorder="1" applyAlignment="1">
      <alignment horizontal="center"/>
    </xf>
    <xf numFmtId="179" fontId="28" fillId="0" borderId="0" xfId="46" applyFont="1" applyFill="1" applyAlignment="1">
      <alignment vertical="justify"/>
    </xf>
    <xf numFmtId="0" fontId="25" fillId="0" borderId="0" xfId="0" applyFont="1" applyAlignment="1">
      <alignment/>
    </xf>
    <xf numFmtId="179" fontId="13" fillId="0" borderId="0" xfId="46" applyFont="1" applyAlignment="1">
      <alignment horizontal="right" vertical="justify"/>
    </xf>
    <xf numFmtId="179" fontId="13" fillId="0" borderId="0" xfId="46" applyFont="1" applyAlignment="1">
      <alignment vertical="justify"/>
    </xf>
    <xf numFmtId="179" fontId="10" fillId="0" borderId="0" xfId="46" applyFont="1" applyAlignment="1">
      <alignment horizontal="left" vertical="justify"/>
    </xf>
    <xf numFmtId="179" fontId="28" fillId="0" borderId="0" xfId="46" applyFont="1" applyAlignment="1">
      <alignment horizontal="right" vertical="justify"/>
    </xf>
    <xf numFmtId="179" fontId="28" fillId="0" borderId="0" xfId="46" applyFont="1" applyAlignment="1">
      <alignment vertical="justify"/>
    </xf>
    <xf numFmtId="179" fontId="7" fillId="0" borderId="16" xfId="46" applyFont="1" applyFill="1" applyBorder="1" applyAlignment="1">
      <alignment horizontal="right" vertical="center" wrapText="1"/>
    </xf>
    <xf numFmtId="0" fontId="28" fillId="0" borderId="0" xfId="0" applyFont="1" applyAlignment="1">
      <alignment vertical="top" wrapText="1"/>
    </xf>
    <xf numFmtId="0" fontId="35" fillId="0" borderId="0" xfId="0" applyFont="1" applyAlignment="1">
      <alignment horizontal="left" vertical="justify"/>
    </xf>
    <xf numFmtId="3" fontId="20" fillId="0" borderId="0" xfId="0" applyNumberFormat="1" applyFont="1" applyAlignment="1">
      <alignment/>
    </xf>
    <xf numFmtId="3" fontId="21" fillId="34" borderId="24" xfId="0" applyNumberFormat="1" applyFont="1" applyFill="1" applyBorder="1" applyAlignment="1">
      <alignment/>
    </xf>
    <xf numFmtId="3" fontId="21" fillId="34" borderId="25" xfId="0" applyNumberFormat="1" applyFont="1" applyFill="1" applyBorder="1" applyAlignment="1">
      <alignment/>
    </xf>
    <xf numFmtId="179" fontId="20" fillId="0" borderId="11" xfId="46" applyFont="1" applyFill="1" applyBorder="1" applyAlignment="1">
      <alignment horizontal="right"/>
    </xf>
    <xf numFmtId="179" fontId="20" fillId="0" borderId="11" xfId="46" applyFont="1" applyBorder="1" applyAlignment="1">
      <alignment horizontal="right"/>
    </xf>
    <xf numFmtId="179" fontId="20" fillId="0" borderId="10" xfId="46" applyFont="1" applyFill="1" applyBorder="1" applyAlignment="1">
      <alignment horizontal="right"/>
    </xf>
    <xf numFmtId="178" fontId="27" fillId="0" borderId="10" xfId="48" applyFont="1" applyFill="1" applyBorder="1" applyAlignment="1">
      <alignment horizontal="center" vertical="center" wrapText="1"/>
    </xf>
    <xf numFmtId="178" fontId="27" fillId="0" borderId="20" xfId="48" applyFont="1" applyFill="1" applyBorder="1" applyAlignment="1">
      <alignment horizontal="center" vertical="center" wrapText="1"/>
    </xf>
    <xf numFmtId="178" fontId="27" fillId="0" borderId="10" xfId="48" applyFont="1" applyFill="1" applyBorder="1" applyAlignment="1">
      <alignment horizontal="justify" vertical="top" wrapText="1"/>
    </xf>
    <xf numFmtId="171" fontId="7" fillId="0" borderId="0" xfId="0" applyNumberFormat="1" applyFont="1" applyAlignment="1">
      <alignment/>
    </xf>
    <xf numFmtId="0" fontId="0"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195" fontId="7" fillId="0" borderId="0" xfId="0" applyNumberFormat="1" applyFont="1" applyAlignment="1">
      <alignment vertical="center"/>
    </xf>
    <xf numFmtId="3" fontId="7" fillId="0" borderId="0" xfId="0" applyNumberFormat="1" applyFont="1" applyAlignment="1">
      <alignment vertical="center"/>
    </xf>
    <xf numFmtId="3" fontId="21" fillId="35" borderId="11" xfId="0" applyNumberFormat="1" applyFont="1" applyFill="1" applyBorder="1" applyAlignment="1">
      <alignment horizontal="right"/>
    </xf>
    <xf numFmtId="3" fontId="20" fillId="35" borderId="10" xfId="0" applyNumberFormat="1" applyFont="1" applyFill="1" applyBorder="1" applyAlignment="1">
      <alignment horizontal="right"/>
    </xf>
    <xf numFmtId="3" fontId="20" fillId="35" borderId="11" xfId="0" applyNumberFormat="1" applyFont="1" applyFill="1" applyBorder="1" applyAlignment="1">
      <alignment horizontal="right"/>
    </xf>
    <xf numFmtId="0" fontId="7" fillId="0" borderId="0" xfId="0" applyFont="1" applyBorder="1" applyAlignment="1">
      <alignment/>
    </xf>
    <xf numFmtId="178" fontId="34" fillId="0" borderId="0" xfId="48" applyFont="1" applyFill="1" applyBorder="1" applyAlignment="1">
      <alignment horizontal="justify" vertical="center"/>
    </xf>
    <xf numFmtId="0" fontId="7" fillId="0" borderId="0" xfId="0" applyFont="1" applyFill="1" applyBorder="1" applyAlignment="1">
      <alignment horizontal="center" vertical="center"/>
    </xf>
    <xf numFmtId="179" fontId="20" fillId="0" borderId="0" xfId="46" applyFont="1" applyBorder="1" applyAlignment="1">
      <alignment horizontal="right"/>
    </xf>
    <xf numFmtId="178" fontId="21" fillId="0" borderId="0" xfId="48" applyFont="1" applyAlignment="1">
      <alignment/>
    </xf>
    <xf numFmtId="178" fontId="36" fillId="0" borderId="0" xfId="48" applyFont="1" applyFill="1" applyBorder="1" applyAlignment="1">
      <alignment horizontal="justify" vertical="center"/>
    </xf>
    <xf numFmtId="179" fontId="21" fillId="0" borderId="0" xfId="0" applyNumberFormat="1" applyFont="1" applyAlignment="1">
      <alignment/>
    </xf>
    <xf numFmtId="171" fontId="21" fillId="0" borderId="0" xfId="0" applyNumberFormat="1" applyFont="1" applyAlignment="1">
      <alignment/>
    </xf>
    <xf numFmtId="9"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179" fontId="20" fillId="0" borderId="0" xfId="46" applyFont="1" applyFill="1" applyBorder="1" applyAlignment="1">
      <alignment horizontal="right"/>
    </xf>
    <xf numFmtId="179" fontId="7" fillId="0" borderId="0" xfId="0" applyNumberFormat="1" applyFont="1" applyAlignment="1">
      <alignment/>
    </xf>
    <xf numFmtId="3" fontId="20" fillId="33" borderId="10" xfId="0" applyNumberFormat="1" applyFont="1" applyFill="1" applyBorder="1" applyAlignment="1">
      <alignment/>
    </xf>
    <xf numFmtId="179" fontId="7" fillId="0" borderId="0" xfId="0" applyNumberFormat="1" applyFont="1" applyAlignment="1">
      <alignment vertical="center"/>
    </xf>
    <xf numFmtId="179" fontId="7" fillId="0" borderId="0" xfId="46" applyFont="1" applyAlignment="1">
      <alignment/>
    </xf>
    <xf numFmtId="3" fontId="20" fillId="36" borderId="10" xfId="0" applyNumberFormat="1" applyFont="1" applyFill="1" applyBorder="1" applyAlignment="1">
      <alignment horizontal="right"/>
    </xf>
    <xf numFmtId="170" fontId="13" fillId="0" borderId="0" xfId="0" applyNumberFormat="1" applyFont="1" applyAlignment="1">
      <alignment/>
    </xf>
    <xf numFmtId="0" fontId="7" fillId="0" borderId="0" xfId="0" applyFont="1" applyFill="1" applyAlignment="1">
      <alignment/>
    </xf>
    <xf numFmtId="192" fontId="7" fillId="0" borderId="0" xfId="0" applyNumberFormat="1" applyFont="1" applyFill="1" applyAlignment="1">
      <alignment/>
    </xf>
    <xf numFmtId="3" fontId="7" fillId="0" borderId="0" xfId="0" applyNumberFormat="1" applyFont="1" applyFill="1" applyAlignment="1">
      <alignment/>
    </xf>
    <xf numFmtId="0" fontId="13" fillId="0" borderId="0" xfId="0" applyFont="1" applyFill="1" applyAlignment="1">
      <alignment/>
    </xf>
    <xf numFmtId="178" fontId="13" fillId="0" borderId="0" xfId="48" applyFont="1" applyFill="1" applyAlignment="1">
      <alignment/>
    </xf>
    <xf numFmtId="3" fontId="13" fillId="0" borderId="0" xfId="0" applyNumberFormat="1" applyFont="1" applyFill="1" applyAlignment="1">
      <alignment/>
    </xf>
    <xf numFmtId="178" fontId="7" fillId="0" borderId="0" xfId="48"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justify" vertical="center"/>
    </xf>
    <xf numFmtId="0" fontId="7" fillId="0" borderId="0" xfId="0" applyFont="1" applyFill="1" applyAlignment="1">
      <alignment horizontal="justify"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xf>
    <xf numFmtId="0" fontId="13" fillId="0" borderId="0" xfId="0" applyFont="1" applyFill="1" applyBorder="1" applyAlignment="1">
      <alignment/>
    </xf>
    <xf numFmtId="179" fontId="9" fillId="0" borderId="0" xfId="0" applyNumberFormat="1" applyFont="1" applyAlignment="1">
      <alignment/>
    </xf>
    <xf numFmtId="179" fontId="5" fillId="0" borderId="0" xfId="46" applyFont="1" applyAlignment="1">
      <alignment/>
    </xf>
    <xf numFmtId="179" fontId="7" fillId="0" borderId="0" xfId="0" applyNumberFormat="1" applyFont="1" applyBorder="1" applyAlignment="1">
      <alignment horizontal="center" vertical="center"/>
    </xf>
    <xf numFmtId="179" fontId="7" fillId="0" borderId="0" xfId="0" applyNumberFormat="1" applyFont="1" applyBorder="1" applyAlignment="1">
      <alignment/>
    </xf>
    <xf numFmtId="171" fontId="13" fillId="0" borderId="0" xfId="0" applyNumberFormat="1" applyFont="1" applyBorder="1" applyAlignment="1">
      <alignment/>
    </xf>
    <xf numFmtId="179" fontId="7" fillId="0" borderId="0" xfId="46" applyFont="1" applyBorder="1" applyAlignment="1">
      <alignment horizontal="right" vertical="center" wrapText="1"/>
    </xf>
    <xf numFmtId="179" fontId="7" fillId="0" borderId="0" xfId="46" applyFont="1" applyFill="1" applyBorder="1" applyAlignment="1">
      <alignment horizontal="right" vertical="center" wrapText="1"/>
    </xf>
    <xf numFmtId="0" fontId="7" fillId="0" borderId="0" xfId="0" applyFont="1" applyBorder="1" applyAlignment="1">
      <alignment vertical="center"/>
    </xf>
    <xf numFmtId="179" fontId="1" fillId="0" borderId="0" xfId="46" applyFont="1" applyBorder="1" applyAlignment="1">
      <alignment vertical="top" wrapText="1"/>
    </xf>
    <xf numFmtId="178" fontId="21" fillId="0" borderId="0" xfId="48" applyFont="1" applyBorder="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top" wrapText="1"/>
    </xf>
    <xf numFmtId="3" fontId="7" fillId="0" borderId="10" xfId="0" applyNumberFormat="1" applyFont="1" applyFill="1" applyBorder="1" applyAlignment="1">
      <alignment horizontal="righ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top" wrapText="1"/>
    </xf>
    <xf numFmtId="0" fontId="7" fillId="0" borderId="17" xfId="0" applyFont="1" applyFill="1" applyBorder="1" applyAlignment="1">
      <alignment horizontal="center" vertical="center" wrapText="1"/>
    </xf>
    <xf numFmtId="3" fontId="7" fillId="0" borderId="17" xfId="0" applyNumberFormat="1" applyFont="1" applyFill="1" applyBorder="1" applyAlignment="1">
      <alignment horizontal="right" vertical="center" wrapText="1"/>
    </xf>
    <xf numFmtId="0" fontId="7" fillId="0" borderId="10" xfId="0" applyFont="1" applyFill="1" applyBorder="1" applyAlignment="1">
      <alignment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justify" vertical="top" wrapText="1"/>
    </xf>
    <xf numFmtId="0" fontId="7" fillId="0" borderId="26" xfId="0" applyFont="1" applyFill="1" applyBorder="1" applyAlignment="1">
      <alignment horizontal="center" vertical="center" wrapText="1"/>
    </xf>
    <xf numFmtId="179" fontId="7" fillId="0" borderId="10" xfId="46" applyFont="1" applyFill="1" applyBorder="1" applyAlignment="1">
      <alignment vertical="center"/>
    </xf>
    <xf numFmtId="0" fontId="7" fillId="0" borderId="10" xfId="0" applyFont="1" applyFill="1" applyBorder="1" applyAlignment="1">
      <alignment vertical="center"/>
    </xf>
    <xf numFmtId="179" fontId="1" fillId="0" borderId="11" xfId="46" applyFont="1" applyFill="1" applyBorder="1" applyAlignment="1">
      <alignment vertical="top" wrapText="1"/>
    </xf>
    <xf numFmtId="195" fontId="1" fillId="0" borderId="0" xfId="0" applyNumberFormat="1" applyFont="1" applyFill="1" applyAlignment="1">
      <alignment vertical="top" wrapText="1"/>
    </xf>
    <xf numFmtId="195" fontId="1" fillId="0" borderId="11" xfId="0" applyNumberFormat="1" applyFont="1" applyFill="1" applyBorder="1" applyAlignment="1">
      <alignment vertical="top" wrapText="1"/>
    </xf>
    <xf numFmtId="0" fontId="1" fillId="0" borderId="0" xfId="0" applyFont="1" applyFill="1" applyAlignment="1">
      <alignment vertical="top" wrapText="1"/>
    </xf>
    <xf numFmtId="0" fontId="7" fillId="0" borderId="10" xfId="0" applyFont="1" applyFill="1" applyBorder="1" applyAlignment="1">
      <alignment horizontal="justify" vertical="center" wrapText="1"/>
    </xf>
    <xf numFmtId="179" fontId="1" fillId="0" borderId="10" xfId="46" applyFont="1" applyFill="1" applyBorder="1" applyAlignment="1">
      <alignment vertical="top" wrapText="1"/>
    </xf>
    <xf numFmtId="195" fontId="1" fillId="0" borderId="10" xfId="0" applyNumberFormat="1" applyFont="1" applyFill="1" applyBorder="1" applyAlignment="1">
      <alignment vertical="top" wrapText="1"/>
    </xf>
    <xf numFmtId="0" fontId="1" fillId="0" borderId="1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Alignment="1">
      <alignment/>
    </xf>
    <xf numFmtId="3" fontId="29" fillId="0" borderId="10" xfId="0" applyNumberFormat="1" applyFont="1" applyFill="1" applyBorder="1" applyAlignment="1">
      <alignment/>
    </xf>
    <xf numFmtId="3" fontId="7" fillId="0" borderId="0" xfId="0" applyNumberFormat="1" applyFont="1" applyFill="1" applyBorder="1" applyAlignment="1">
      <alignment horizontal="right" vertical="center" wrapText="1"/>
    </xf>
    <xf numFmtId="0" fontId="5" fillId="0" borderId="0" xfId="0" applyFont="1" applyBorder="1" applyAlignment="1">
      <alignment/>
    </xf>
    <xf numFmtId="0" fontId="6" fillId="0" borderId="0" xfId="0" applyFont="1" applyBorder="1" applyAlignment="1">
      <alignment/>
    </xf>
    <xf numFmtId="3" fontId="1" fillId="0" borderId="0" xfId="0" applyNumberFormat="1" applyFont="1" applyBorder="1" applyAlignment="1">
      <alignment vertical="top" wrapText="1"/>
    </xf>
    <xf numFmtId="0" fontId="5" fillId="0" borderId="10" xfId="0" applyFont="1" applyBorder="1" applyAlignment="1">
      <alignment horizontal="center"/>
    </xf>
    <xf numFmtId="0" fontId="32" fillId="0" borderId="27"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4" fillId="0" borderId="10" xfId="0" applyFont="1" applyBorder="1" applyAlignment="1">
      <alignment horizontal="center"/>
    </xf>
    <xf numFmtId="0" fontId="34" fillId="0" borderId="23" xfId="0" applyFont="1" applyBorder="1" applyAlignment="1">
      <alignment horizontal="center"/>
    </xf>
    <xf numFmtId="0" fontId="28" fillId="34" borderId="29" xfId="0" applyFont="1" applyFill="1" applyBorder="1" applyAlignment="1">
      <alignment horizontal="center" vertical="center" wrapText="1"/>
    </xf>
    <xf numFmtId="0" fontId="28" fillId="34" borderId="30"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11" xfId="0" applyFont="1" applyBorder="1" applyAlignment="1">
      <alignment horizontal="center" vertical="center" wrapText="1"/>
    </xf>
    <xf numFmtId="0" fontId="27" fillId="0" borderId="0" xfId="0" applyFont="1" applyAlignment="1">
      <alignment horizontal="left" vertical="top"/>
    </xf>
    <xf numFmtId="0" fontId="28" fillId="0" borderId="0" xfId="0" applyFont="1" applyAlignment="1">
      <alignment horizontal="left" vertical="justify" wrapText="1"/>
    </xf>
    <xf numFmtId="0" fontId="27" fillId="0" borderId="20" xfId="0" applyFont="1" applyFill="1" applyBorder="1" applyAlignment="1">
      <alignment horizontal="justify" vertical="top" wrapText="1"/>
    </xf>
    <xf numFmtId="0" fontId="27" fillId="0" borderId="11" xfId="0" applyFont="1" applyFill="1" applyBorder="1" applyAlignment="1">
      <alignment horizontal="justify" vertical="top" wrapText="1"/>
    </xf>
    <xf numFmtId="0" fontId="27" fillId="0" borderId="2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1" fillId="0" borderId="0" xfId="0" applyFont="1" applyAlignment="1">
      <alignment horizontal="left" vertical="justify"/>
    </xf>
    <xf numFmtId="0" fontId="28" fillId="34" borderId="31" xfId="0" applyFont="1" applyFill="1" applyBorder="1" applyAlignment="1">
      <alignment horizontal="center" vertical="center" wrapText="1"/>
    </xf>
    <xf numFmtId="0" fontId="28" fillId="34" borderId="32" xfId="0" applyFont="1" applyFill="1" applyBorder="1" applyAlignment="1">
      <alignment horizontal="center" vertical="center" wrapText="1"/>
    </xf>
    <xf numFmtId="0" fontId="27" fillId="0" borderId="20" xfId="0" applyFont="1" applyBorder="1" applyAlignment="1">
      <alignment horizontal="center" vertical="top" wrapText="1"/>
    </xf>
    <xf numFmtId="0" fontId="27" fillId="0" borderId="11" xfId="0" applyFont="1" applyBorder="1" applyAlignment="1">
      <alignment horizontal="center" vertical="top" wrapText="1"/>
    </xf>
    <xf numFmtId="178" fontId="27" fillId="0" borderId="20" xfId="48" applyFont="1" applyFill="1" applyBorder="1" applyAlignment="1">
      <alignment horizontal="center" vertical="center" wrapText="1"/>
    </xf>
    <xf numFmtId="178" fontId="27" fillId="0" borderId="11" xfId="48" applyFont="1" applyFill="1" applyBorder="1" applyAlignment="1">
      <alignment horizontal="center" vertical="center" wrapText="1"/>
    </xf>
    <xf numFmtId="0" fontId="28" fillId="34" borderId="33" xfId="0" applyFont="1" applyFill="1" applyBorder="1" applyAlignment="1">
      <alignment horizontal="center" vertical="center" wrapText="1"/>
    </xf>
    <xf numFmtId="0" fontId="28" fillId="34" borderId="18" xfId="0" applyFont="1" applyFill="1" applyBorder="1" applyAlignment="1">
      <alignment horizontal="center" vertical="center" wrapText="1"/>
    </xf>
    <xf numFmtId="0" fontId="28" fillId="34" borderId="19" xfId="0" applyFont="1" applyFill="1" applyBorder="1" applyAlignment="1">
      <alignment horizontal="center" vertical="center" wrapText="1"/>
    </xf>
    <xf numFmtId="0" fontId="28" fillId="34" borderId="34"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1" fillId="0" borderId="0" xfId="0" applyFont="1" applyBorder="1" applyAlignment="1">
      <alignment horizontal="left" vertical="top" wrapText="1"/>
    </xf>
    <xf numFmtId="0" fontId="1" fillId="34" borderId="29"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9" fillId="0" borderId="0" xfId="0" applyFont="1" applyAlignment="1">
      <alignment horizontal="center" wrapText="1"/>
    </xf>
    <xf numFmtId="178" fontId="1" fillId="34" borderId="33" xfId="48" applyFont="1" applyFill="1" applyBorder="1" applyAlignment="1">
      <alignment horizontal="center" vertical="center" wrapText="1"/>
    </xf>
    <xf numFmtId="178" fontId="1" fillId="34" borderId="12" xfId="48" applyFont="1" applyFill="1" applyBorder="1" applyAlignment="1">
      <alignment horizontal="center" vertical="center" wrapText="1"/>
    </xf>
    <xf numFmtId="0" fontId="30" fillId="0" borderId="0" xfId="0" applyFont="1" applyAlignment="1">
      <alignment horizontal="left" vertical="justify"/>
    </xf>
    <xf numFmtId="0" fontId="4" fillId="0" borderId="38"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35" xfId="0" applyFont="1" applyFill="1" applyBorder="1" applyAlignment="1">
      <alignment horizontal="center" vertical="center" wrapText="1"/>
    </xf>
    <xf numFmtId="192" fontId="13" fillId="34" borderId="33" xfId="0" applyNumberFormat="1" applyFont="1" applyFill="1" applyBorder="1" applyAlignment="1">
      <alignment horizontal="center" vertical="justify"/>
    </xf>
    <xf numFmtId="0" fontId="6" fillId="0" borderId="10" xfId="0" applyFont="1" applyBorder="1" applyAlignment="1">
      <alignment horizontal="center" vertical="top" wrapText="1"/>
    </xf>
    <xf numFmtId="0" fontId="3" fillId="34" borderId="18"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40" xfId="0" applyFont="1" applyFill="1" applyBorder="1" applyAlignment="1">
      <alignment horizontal="center" vertical="center" wrapText="1"/>
    </xf>
    <xf numFmtId="0" fontId="32" fillId="0" borderId="0" xfId="0" applyFont="1" applyAlignment="1">
      <alignment horizontal="left"/>
    </xf>
    <xf numFmtId="0" fontId="1" fillId="0" borderId="21" xfId="0" applyFont="1" applyFill="1" applyBorder="1" applyAlignment="1">
      <alignment horizontal="right" vertical="top" wrapText="1"/>
    </xf>
    <xf numFmtId="0" fontId="1" fillId="0" borderId="42" xfId="0" applyFont="1" applyFill="1" applyBorder="1" applyAlignment="1">
      <alignment horizontal="right" vertical="top" wrapText="1"/>
    </xf>
    <xf numFmtId="0" fontId="1" fillId="0" borderId="0" xfId="0" applyFont="1" applyFill="1" applyBorder="1" applyAlignment="1">
      <alignment horizontal="left" vertical="top" wrapTex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0" borderId="38" xfId="0" applyFont="1" applyFill="1" applyBorder="1" applyAlignment="1">
      <alignment horizontal="left" vertical="top" wrapText="1"/>
    </xf>
    <xf numFmtId="0" fontId="1" fillId="0" borderId="16" xfId="0" applyFont="1" applyFill="1" applyBorder="1" applyAlignment="1">
      <alignment horizontal="left" vertical="top" wrapText="1"/>
    </xf>
    <xf numFmtId="179" fontId="28" fillId="0" borderId="0" xfId="46" applyFont="1" applyAlignment="1">
      <alignment horizontal="center" vertical="justify"/>
    </xf>
    <xf numFmtId="0" fontId="28" fillId="0" borderId="0" xfId="0" applyFont="1" applyAlignment="1">
      <alignment horizontal="left" vertical="top" wrapText="1"/>
    </xf>
    <xf numFmtId="0" fontId="2" fillId="0" borderId="38" xfId="0" applyFont="1" applyBorder="1" applyAlignment="1">
      <alignment horizontal="left" vertical="top" wrapText="1"/>
    </xf>
    <xf numFmtId="0" fontId="2" fillId="0" borderId="16" xfId="0" applyFont="1" applyBorder="1" applyAlignment="1">
      <alignment horizontal="left" vertical="top" wrapText="1"/>
    </xf>
    <xf numFmtId="179" fontId="28" fillId="0" borderId="0" xfId="46" applyFont="1" applyAlignment="1">
      <alignment horizontal="left" vertical="justify"/>
    </xf>
    <xf numFmtId="0" fontId="1" fillId="34" borderId="46" xfId="0" applyFont="1" applyFill="1" applyBorder="1" applyAlignment="1">
      <alignment horizontal="center" vertical="top" wrapText="1"/>
    </xf>
    <xf numFmtId="0" fontId="1" fillId="34" borderId="47" xfId="0" applyFont="1" applyFill="1" applyBorder="1" applyAlignment="1">
      <alignment horizontal="center" vertical="top" wrapText="1"/>
    </xf>
    <xf numFmtId="0" fontId="1" fillId="0" borderId="26" xfId="0" applyFont="1" applyBorder="1" applyAlignment="1">
      <alignment horizontal="left" vertical="center" wrapText="1"/>
    </xf>
    <xf numFmtId="0" fontId="1" fillId="0" borderId="17" xfId="0" applyFont="1" applyBorder="1" applyAlignment="1">
      <alignment horizontal="left" vertical="center" wrapText="1"/>
    </xf>
    <xf numFmtId="3" fontId="20" fillId="0" borderId="0" xfId="0" applyNumberFormat="1" applyFont="1" applyAlignment="1">
      <alignment horizontal="center"/>
    </xf>
    <xf numFmtId="3" fontId="20" fillId="34" borderId="13" xfId="0" applyNumberFormat="1" applyFont="1" applyFill="1" applyBorder="1" applyAlignment="1">
      <alignment horizontal="center"/>
    </xf>
    <xf numFmtId="3" fontId="20" fillId="34" borderId="14" xfId="0" applyNumberFormat="1" applyFont="1" applyFill="1" applyBorder="1" applyAlignment="1">
      <alignment horizontal="center"/>
    </xf>
    <xf numFmtId="3" fontId="20" fillId="34" borderId="15" xfId="0" applyNumberFormat="1" applyFont="1" applyFill="1" applyBorder="1" applyAlignment="1">
      <alignment horizontal="center"/>
    </xf>
    <xf numFmtId="3" fontId="21" fillId="34" borderId="24" xfId="0" applyNumberFormat="1" applyFont="1" applyFill="1" applyBorder="1" applyAlignment="1">
      <alignment horizontal="center"/>
    </xf>
    <xf numFmtId="3" fontId="21" fillId="34" borderId="25" xfId="0" applyNumberFormat="1" applyFont="1" applyFill="1" applyBorder="1" applyAlignment="1">
      <alignment horizontal="center"/>
    </xf>
    <xf numFmtId="3" fontId="20" fillId="34" borderId="18" xfId="0" applyNumberFormat="1" applyFont="1" applyFill="1" applyBorder="1" applyAlignment="1">
      <alignment horizontal="center"/>
    </xf>
    <xf numFmtId="3" fontId="20" fillId="34" borderId="41" xfId="0" applyNumberFormat="1" applyFont="1" applyFill="1" applyBorder="1" applyAlignment="1">
      <alignment horizontal="center"/>
    </xf>
    <xf numFmtId="3" fontId="20" fillId="34" borderId="34" xfId="0" applyNumberFormat="1" applyFont="1" applyFill="1" applyBorder="1" applyAlignment="1">
      <alignment horizontal="center" wrapText="1"/>
    </xf>
    <xf numFmtId="3" fontId="20" fillId="34" borderId="48" xfId="0" applyNumberFormat="1" applyFont="1" applyFill="1" applyBorder="1" applyAlignment="1">
      <alignment horizontal="center" wrapText="1"/>
    </xf>
    <xf numFmtId="3" fontId="20" fillId="34" borderId="31" xfId="0" applyNumberFormat="1" applyFont="1" applyFill="1" applyBorder="1" applyAlignment="1">
      <alignment horizontal="center"/>
    </xf>
    <xf numFmtId="3" fontId="20" fillId="34" borderId="49"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84"/>
          <c:y val="0.34575"/>
          <c:w val="0.82925"/>
          <c:h val="0.567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grafico!$B$10:$B$45</c:f>
              <c:strCache/>
            </c:strRef>
          </c:cat>
          <c:val>
            <c:numRef>
              <c:f>grafico!$C$10:$C$45</c:f>
              <c:numCache/>
            </c:numRef>
          </c:val>
        </c:ser>
      </c:pie3DChart>
      <c:spPr>
        <a:noFill/>
        <a:ln>
          <a:noFill/>
        </a:ln>
      </c:spPr>
    </c:plotArea>
    <c:legend>
      <c:legendPos val="t"/>
      <c:layout>
        <c:manualLayout>
          <c:xMode val="edge"/>
          <c:yMode val="edge"/>
          <c:x val="0.04025"/>
          <c:y val="0.15775"/>
          <c:w val="0.91725"/>
          <c:h val="0.08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1466850</xdr:colOff>
      <xdr:row>7</xdr:row>
      <xdr:rowOff>28575</xdr:rowOff>
    </xdr:to>
    <xdr:pic>
      <xdr:nvPicPr>
        <xdr:cNvPr id="1" name="Picture 1" descr="Logo"/>
        <xdr:cNvPicPr preferRelativeResize="1">
          <a:picLocks noChangeAspect="1"/>
        </xdr:cNvPicPr>
      </xdr:nvPicPr>
      <xdr:blipFill>
        <a:blip r:embed="rId1"/>
        <a:stretch>
          <a:fillRect/>
        </a:stretch>
      </xdr:blipFill>
      <xdr:spPr>
        <a:xfrm>
          <a:off x="190500" y="0"/>
          <a:ext cx="161925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1466850</xdr:colOff>
      <xdr:row>7</xdr:row>
      <xdr:rowOff>28575</xdr:rowOff>
    </xdr:to>
    <xdr:pic>
      <xdr:nvPicPr>
        <xdr:cNvPr id="1" name="Picture 1" descr="Logo"/>
        <xdr:cNvPicPr preferRelativeResize="1">
          <a:picLocks noChangeAspect="1"/>
        </xdr:cNvPicPr>
      </xdr:nvPicPr>
      <xdr:blipFill>
        <a:blip r:embed="rId1"/>
        <a:stretch>
          <a:fillRect/>
        </a:stretch>
      </xdr:blipFill>
      <xdr:spPr>
        <a:xfrm>
          <a:off x="190500" y="0"/>
          <a:ext cx="162877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1466850</xdr:colOff>
      <xdr:row>7</xdr:row>
      <xdr:rowOff>28575</xdr:rowOff>
    </xdr:to>
    <xdr:pic>
      <xdr:nvPicPr>
        <xdr:cNvPr id="1" name="Picture 1" descr="Logo"/>
        <xdr:cNvPicPr preferRelativeResize="1">
          <a:picLocks noChangeAspect="1"/>
        </xdr:cNvPicPr>
      </xdr:nvPicPr>
      <xdr:blipFill>
        <a:blip r:embed="rId1"/>
        <a:stretch>
          <a:fillRect/>
        </a:stretch>
      </xdr:blipFill>
      <xdr:spPr>
        <a:xfrm>
          <a:off x="190500" y="0"/>
          <a:ext cx="167640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1466850</xdr:colOff>
      <xdr:row>7</xdr:row>
      <xdr:rowOff>28575</xdr:rowOff>
    </xdr:to>
    <xdr:pic>
      <xdr:nvPicPr>
        <xdr:cNvPr id="1" name="Picture 1" descr="Logo"/>
        <xdr:cNvPicPr preferRelativeResize="1">
          <a:picLocks noChangeAspect="1"/>
        </xdr:cNvPicPr>
      </xdr:nvPicPr>
      <xdr:blipFill>
        <a:blip r:embed="rId1"/>
        <a:stretch>
          <a:fillRect/>
        </a:stretch>
      </xdr:blipFill>
      <xdr:spPr>
        <a:xfrm>
          <a:off x="190500" y="0"/>
          <a:ext cx="161925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xdr:col>
      <xdr:colOff>1466850</xdr:colOff>
      <xdr:row>7</xdr:row>
      <xdr:rowOff>28575</xdr:rowOff>
    </xdr:to>
    <xdr:pic>
      <xdr:nvPicPr>
        <xdr:cNvPr id="1" name="Picture 5" descr="Logo"/>
        <xdr:cNvPicPr preferRelativeResize="1">
          <a:picLocks noChangeAspect="1"/>
        </xdr:cNvPicPr>
      </xdr:nvPicPr>
      <xdr:blipFill>
        <a:blip r:embed="rId1"/>
        <a:stretch>
          <a:fillRect/>
        </a:stretch>
      </xdr:blipFill>
      <xdr:spPr>
        <a:xfrm>
          <a:off x="190500" y="0"/>
          <a:ext cx="1647825"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1219200</xdr:colOff>
      <xdr:row>7</xdr:row>
      <xdr:rowOff>28575</xdr:rowOff>
    </xdr:to>
    <xdr:pic>
      <xdr:nvPicPr>
        <xdr:cNvPr id="1" name="Picture 1" descr="Logo"/>
        <xdr:cNvPicPr preferRelativeResize="1">
          <a:picLocks noChangeAspect="1"/>
        </xdr:cNvPicPr>
      </xdr:nvPicPr>
      <xdr:blipFill>
        <a:blip r:embed="rId1"/>
        <a:stretch>
          <a:fillRect/>
        </a:stretch>
      </xdr:blipFill>
      <xdr:spPr>
        <a:xfrm>
          <a:off x="0" y="0"/>
          <a:ext cx="1724025" cy="1323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1343025</xdr:colOff>
      <xdr:row>7</xdr:row>
      <xdr:rowOff>28575</xdr:rowOff>
    </xdr:to>
    <xdr:pic>
      <xdr:nvPicPr>
        <xdr:cNvPr id="1" name="Picture 2" descr="Logo"/>
        <xdr:cNvPicPr preferRelativeResize="1">
          <a:picLocks noChangeAspect="1"/>
        </xdr:cNvPicPr>
      </xdr:nvPicPr>
      <xdr:blipFill>
        <a:blip r:embed="rId1"/>
        <a:stretch>
          <a:fillRect/>
        </a:stretch>
      </xdr:blipFill>
      <xdr:spPr>
        <a:xfrm>
          <a:off x="123825" y="0"/>
          <a:ext cx="1809750" cy="1352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1343025</xdr:colOff>
      <xdr:row>7</xdr:row>
      <xdr:rowOff>0</xdr:rowOff>
    </xdr:to>
    <xdr:pic>
      <xdr:nvPicPr>
        <xdr:cNvPr id="1" name="Picture 1" descr="Logo"/>
        <xdr:cNvPicPr preferRelativeResize="1">
          <a:picLocks noChangeAspect="1"/>
        </xdr:cNvPicPr>
      </xdr:nvPicPr>
      <xdr:blipFill>
        <a:blip r:embed="rId1"/>
        <a:stretch>
          <a:fillRect/>
        </a:stretch>
      </xdr:blipFill>
      <xdr:spPr>
        <a:xfrm>
          <a:off x="123825" y="0"/>
          <a:ext cx="168592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1343025</xdr:colOff>
      <xdr:row>7</xdr:row>
      <xdr:rowOff>28575</xdr:rowOff>
    </xdr:to>
    <xdr:pic>
      <xdr:nvPicPr>
        <xdr:cNvPr id="1" name="Picture 100" descr="Logo"/>
        <xdr:cNvPicPr preferRelativeResize="1">
          <a:picLocks noChangeAspect="1"/>
        </xdr:cNvPicPr>
      </xdr:nvPicPr>
      <xdr:blipFill>
        <a:blip r:embed="rId1"/>
        <a:stretch>
          <a:fillRect/>
        </a:stretch>
      </xdr:blipFill>
      <xdr:spPr>
        <a:xfrm>
          <a:off x="123825" y="0"/>
          <a:ext cx="1981200" cy="1304925"/>
        </a:xfrm>
        <a:prstGeom prst="rect">
          <a:avLst/>
        </a:prstGeom>
        <a:noFill/>
        <a:ln w="9525" cmpd="sng">
          <a:noFill/>
        </a:ln>
      </xdr:spPr>
    </xdr:pic>
    <xdr:clientData/>
  </xdr:twoCellAnchor>
  <xdr:twoCellAnchor>
    <xdr:from>
      <xdr:col>4</xdr:col>
      <xdr:colOff>619125</xdr:colOff>
      <xdr:row>10</xdr:row>
      <xdr:rowOff>0</xdr:rowOff>
    </xdr:from>
    <xdr:to>
      <xdr:col>10</xdr:col>
      <xdr:colOff>495300</xdr:colOff>
      <xdr:row>61</xdr:row>
      <xdr:rowOff>152400</xdr:rowOff>
    </xdr:to>
    <xdr:graphicFrame>
      <xdr:nvGraphicFramePr>
        <xdr:cNvPr id="2" name="3 Gráfico"/>
        <xdr:cNvGraphicFramePr/>
      </xdr:nvGraphicFramePr>
      <xdr:xfrm>
        <a:off x="4476750" y="17621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52"/>
  <sheetViews>
    <sheetView showGridLines="0" tabSelected="1" zoomScale="80" zoomScaleNormal="80" zoomScalePageLayoutView="0" workbookViewId="0" topLeftCell="A4">
      <selection activeCell="C12" sqref="C12"/>
    </sheetView>
  </sheetViews>
  <sheetFormatPr defaultColWidth="11.421875" defaultRowHeight="12.75"/>
  <cols>
    <col min="1" max="1" width="5.140625" style="3" customWidth="1"/>
    <col min="2" max="2" width="27.00390625" style="3" customWidth="1"/>
    <col min="3" max="3" width="29.8515625" style="3" customWidth="1"/>
    <col min="4" max="4" width="21.7109375" style="3" customWidth="1"/>
    <col min="5" max="5" width="7.57421875" style="3" customWidth="1"/>
    <col min="6" max="6" width="8.7109375" style="3" customWidth="1"/>
    <col min="7" max="7" width="23.28125" style="3" customWidth="1"/>
    <col min="8" max="8" width="26.140625" style="3" customWidth="1"/>
    <col min="9" max="9" width="15.8515625" style="3" customWidth="1"/>
    <col min="10" max="10" width="18.7109375" style="3" customWidth="1"/>
    <col min="11" max="11" width="5.8515625" style="3" customWidth="1"/>
    <col min="12" max="12" width="25.140625" style="3" customWidth="1"/>
    <col min="13" max="13" width="13.421875" style="3" customWidth="1"/>
    <col min="14" max="14" width="23.00390625" style="3" customWidth="1"/>
    <col min="15" max="16" width="11.421875" style="3" customWidth="1"/>
    <col min="17" max="17" width="14.57421875" style="3" bestFit="1" customWidth="1"/>
    <col min="18" max="16384" width="11.421875" style="3" customWidth="1"/>
  </cols>
  <sheetData>
    <row r="1" spans="1:9" ht="19.5" customHeight="1">
      <c r="A1" s="303"/>
      <c r="B1" s="303"/>
      <c r="C1" s="304" t="s">
        <v>213</v>
      </c>
      <c r="D1" s="305"/>
      <c r="E1" s="305"/>
      <c r="F1" s="305"/>
      <c r="G1" s="305"/>
      <c r="H1" s="305"/>
      <c r="I1" s="197"/>
    </row>
    <row r="2" spans="1:9" ht="19.5" customHeight="1">
      <c r="A2" s="303"/>
      <c r="B2" s="303"/>
      <c r="C2" s="306"/>
      <c r="D2" s="307"/>
      <c r="E2" s="307"/>
      <c r="F2" s="307"/>
      <c r="G2" s="307"/>
      <c r="H2" s="307"/>
      <c r="I2" s="197"/>
    </row>
    <row r="3" spans="1:9" ht="16.5" customHeight="1">
      <c r="A3" s="303"/>
      <c r="B3" s="303"/>
      <c r="C3" s="306"/>
      <c r="D3" s="307"/>
      <c r="E3" s="307"/>
      <c r="F3" s="307"/>
      <c r="G3" s="307"/>
      <c r="H3" s="307"/>
      <c r="I3" s="197" t="s">
        <v>214</v>
      </c>
    </row>
    <row r="4" spans="1:9" ht="12.75">
      <c r="A4" s="303"/>
      <c r="B4" s="303"/>
      <c r="C4" s="308"/>
      <c r="D4" s="309"/>
      <c r="E4" s="309"/>
      <c r="F4" s="309"/>
      <c r="G4" s="309"/>
      <c r="H4" s="309"/>
      <c r="I4" s="200" t="s">
        <v>250</v>
      </c>
    </row>
    <row r="5" spans="1:9" ht="15" customHeight="1">
      <c r="A5" s="303"/>
      <c r="B5" s="303"/>
      <c r="C5" s="310" t="s">
        <v>215</v>
      </c>
      <c r="D5" s="310"/>
      <c r="E5" s="310"/>
      <c r="F5" s="311" t="s">
        <v>216</v>
      </c>
      <c r="G5" s="311"/>
      <c r="H5" s="311"/>
      <c r="I5" s="197"/>
    </row>
    <row r="6" spans="1:9" ht="13.5" customHeight="1">
      <c r="A6" s="303"/>
      <c r="B6" s="303"/>
      <c r="C6" s="310">
        <v>0</v>
      </c>
      <c r="D6" s="310"/>
      <c r="E6" s="310"/>
      <c r="F6" s="311" t="s">
        <v>217</v>
      </c>
      <c r="G6" s="311"/>
      <c r="H6" s="311"/>
      <c r="I6" s="197"/>
    </row>
    <row r="7" spans="1:13" s="24" customFormat="1" ht="22.5">
      <c r="A7" s="303"/>
      <c r="B7" s="303"/>
      <c r="C7" s="202"/>
      <c r="D7" s="202"/>
      <c r="E7" s="202"/>
      <c r="F7" s="203"/>
      <c r="G7" s="203"/>
      <c r="H7" s="203"/>
      <c r="I7" s="202"/>
      <c r="J7" s="194"/>
      <c r="M7" s="204"/>
    </row>
    <row r="8" spans="1:10" ht="20.25" customHeight="1">
      <c r="A8" s="139"/>
      <c r="B8" s="139"/>
      <c r="C8" s="139"/>
      <c r="D8" s="139"/>
      <c r="E8" s="139"/>
      <c r="F8" s="139"/>
      <c r="G8" s="139"/>
      <c r="H8" s="139"/>
      <c r="I8" s="139"/>
      <c r="J8" s="139"/>
    </row>
    <row r="9" spans="1:13" s="13" customFormat="1" ht="15">
      <c r="A9" s="316" t="s">
        <v>7</v>
      </c>
      <c r="B9" s="316"/>
      <c r="C9" s="317" t="s">
        <v>196</v>
      </c>
      <c r="D9" s="317"/>
      <c r="E9" s="317"/>
      <c r="F9" s="317"/>
      <c r="G9" s="317"/>
      <c r="H9" s="317"/>
      <c r="I9" s="128" t="s">
        <v>112</v>
      </c>
      <c r="J9" s="129">
        <v>1139011</v>
      </c>
      <c r="M9" s="204"/>
    </row>
    <row r="10" spans="1:10" s="13" customFormat="1" ht="15" customHeight="1">
      <c r="A10" s="127"/>
      <c r="B10" s="127"/>
      <c r="C10" s="128"/>
      <c r="D10" s="128"/>
      <c r="E10" s="128"/>
      <c r="F10" s="128"/>
      <c r="G10" s="128"/>
      <c r="H10" s="128"/>
      <c r="I10" s="128"/>
      <c r="J10" s="128"/>
    </row>
    <row r="11" spans="1:12" s="13" customFormat="1" ht="15">
      <c r="A11" s="130" t="s">
        <v>221</v>
      </c>
      <c r="B11" s="131"/>
      <c r="C11" s="204">
        <f>C13</f>
        <v>9347562357</v>
      </c>
      <c r="D11" s="132"/>
      <c r="E11" s="132"/>
      <c r="F11" s="140"/>
      <c r="G11" s="132"/>
      <c r="H11" s="132"/>
      <c r="I11" s="132"/>
      <c r="J11" s="132"/>
      <c r="L11" s="265"/>
    </row>
    <row r="12" spans="1:12" s="13" customFormat="1" ht="15">
      <c r="A12" s="130" t="s">
        <v>10</v>
      </c>
      <c r="B12" s="131"/>
      <c r="C12" s="134">
        <v>0</v>
      </c>
      <c r="D12" s="134"/>
      <c r="E12" s="135"/>
      <c r="F12" s="130"/>
      <c r="G12" s="135"/>
      <c r="H12" s="135"/>
      <c r="I12" s="322"/>
      <c r="J12" s="322"/>
      <c r="K12" s="190"/>
      <c r="L12" s="265"/>
    </row>
    <row r="13" spans="1:12" s="13" customFormat="1" ht="15">
      <c r="A13" s="130" t="s">
        <v>222</v>
      </c>
      <c r="B13" s="131"/>
      <c r="C13" s="204">
        <v>9347562357</v>
      </c>
      <c r="D13" s="222"/>
      <c r="E13" s="135"/>
      <c r="F13" s="135"/>
      <c r="G13" s="135"/>
      <c r="H13" s="135"/>
      <c r="I13" s="135"/>
      <c r="J13" s="135"/>
      <c r="L13" s="265"/>
    </row>
    <row r="14" spans="1:12" ht="14.25">
      <c r="A14" s="131"/>
      <c r="B14" s="131"/>
      <c r="C14" s="131"/>
      <c r="D14" s="131"/>
      <c r="E14" s="131"/>
      <c r="F14" s="131"/>
      <c r="G14" s="131"/>
      <c r="H14" s="131"/>
      <c r="I14" s="131"/>
      <c r="J14" s="131"/>
      <c r="L14" s="266"/>
    </row>
    <row r="15" spans="1:10" s="11" customFormat="1" ht="15.75" thickBot="1">
      <c r="A15" s="141" t="s">
        <v>185</v>
      </c>
      <c r="B15" s="131"/>
      <c r="C15" s="131"/>
      <c r="D15" s="131"/>
      <c r="E15" s="131"/>
      <c r="F15" s="131"/>
      <c r="G15" s="131"/>
      <c r="H15" s="131"/>
      <c r="I15" s="131"/>
      <c r="J15" s="142" t="s">
        <v>12</v>
      </c>
    </row>
    <row r="16" spans="1:17" s="17" customFormat="1" ht="15">
      <c r="A16" s="312" t="s">
        <v>45</v>
      </c>
      <c r="B16" s="330" t="s">
        <v>1</v>
      </c>
      <c r="C16" s="330" t="s">
        <v>11</v>
      </c>
      <c r="D16" s="143"/>
      <c r="E16" s="329" t="s">
        <v>0</v>
      </c>
      <c r="F16" s="329"/>
      <c r="G16" s="329"/>
      <c r="H16" s="330" t="s">
        <v>46</v>
      </c>
      <c r="I16" s="332" t="s">
        <v>47</v>
      </c>
      <c r="J16" s="323" t="s">
        <v>3</v>
      </c>
      <c r="K16" s="114"/>
      <c r="L16" s="267"/>
      <c r="M16" s="114"/>
      <c r="N16" s="234"/>
      <c r="O16" s="114"/>
      <c r="P16" s="114"/>
      <c r="Q16" s="114"/>
    </row>
    <row r="17" spans="1:20" s="17" customFormat="1" ht="30" customHeight="1">
      <c r="A17" s="313"/>
      <c r="B17" s="331"/>
      <c r="C17" s="331"/>
      <c r="D17" s="144" t="s">
        <v>154</v>
      </c>
      <c r="E17" s="145" t="s">
        <v>2</v>
      </c>
      <c r="F17" s="145" t="s">
        <v>6</v>
      </c>
      <c r="G17" s="145" t="s">
        <v>145</v>
      </c>
      <c r="H17" s="331"/>
      <c r="I17" s="333"/>
      <c r="J17" s="324"/>
      <c r="K17" s="114"/>
      <c r="L17" s="235"/>
      <c r="M17" s="233"/>
      <c r="N17" s="233"/>
      <c r="O17" s="234"/>
      <c r="P17" s="234"/>
      <c r="Q17" s="255"/>
      <c r="R17" s="256"/>
      <c r="S17" s="256"/>
      <c r="T17" s="256"/>
    </row>
    <row r="18" spans="1:20" s="84" customFormat="1" ht="100.5" customHeight="1">
      <c r="A18" s="192">
        <v>1</v>
      </c>
      <c r="B18" s="195" t="s">
        <v>204</v>
      </c>
      <c r="C18" s="182" t="s">
        <v>205</v>
      </c>
      <c r="D18" s="220">
        <f>+'POA-08'!C51</f>
        <v>3016440391.46</v>
      </c>
      <c r="E18" s="181">
        <v>2</v>
      </c>
      <c r="F18" s="181">
        <v>12</v>
      </c>
      <c r="G18" s="181">
        <v>10</v>
      </c>
      <c r="H18" s="195" t="s">
        <v>207</v>
      </c>
      <c r="I18" s="185">
        <v>1000</v>
      </c>
      <c r="J18" s="193" t="s">
        <v>202</v>
      </c>
      <c r="K18" s="115"/>
      <c r="L18" s="242"/>
      <c r="M18" s="242"/>
      <c r="N18" s="237"/>
      <c r="O18" s="257"/>
      <c r="P18" s="257"/>
      <c r="Q18" s="257"/>
      <c r="R18" s="258"/>
      <c r="S18" s="258"/>
      <c r="T18" s="258"/>
    </row>
    <row r="19" spans="1:20" s="84" customFormat="1" ht="59.25" customHeight="1">
      <c r="A19" s="180">
        <v>2</v>
      </c>
      <c r="B19" s="182" t="s">
        <v>199</v>
      </c>
      <c r="C19" s="184" t="s">
        <v>230</v>
      </c>
      <c r="D19" s="220">
        <f>+'POA-08'!D51</f>
        <v>305613189.46</v>
      </c>
      <c r="E19" s="181">
        <v>2</v>
      </c>
      <c r="F19" s="181">
        <v>12</v>
      </c>
      <c r="G19" s="181">
        <v>10</v>
      </c>
      <c r="H19" s="182" t="s">
        <v>208</v>
      </c>
      <c r="I19" s="185">
        <v>1</v>
      </c>
      <c r="J19" s="193" t="s">
        <v>202</v>
      </c>
      <c r="K19" s="115"/>
      <c r="L19" s="242"/>
      <c r="M19" s="242"/>
      <c r="N19" s="237"/>
      <c r="O19" s="257"/>
      <c r="P19" s="257"/>
      <c r="Q19" s="257"/>
      <c r="R19" s="258"/>
      <c r="S19" s="258"/>
      <c r="T19" s="258"/>
    </row>
    <row r="20" spans="1:20" s="84" customFormat="1" ht="79.5" customHeight="1">
      <c r="A20" s="180">
        <v>3</v>
      </c>
      <c r="B20" s="182" t="s">
        <v>198</v>
      </c>
      <c r="C20" s="184" t="s">
        <v>244</v>
      </c>
      <c r="D20" s="220">
        <f>+'POA-08'!E51</f>
        <v>2304863189.46</v>
      </c>
      <c r="E20" s="181">
        <v>2</v>
      </c>
      <c r="F20" s="181">
        <v>12</v>
      </c>
      <c r="G20" s="181">
        <v>10</v>
      </c>
      <c r="H20" s="182" t="s">
        <v>197</v>
      </c>
      <c r="I20" s="185">
        <v>5000</v>
      </c>
      <c r="J20" s="183" t="s">
        <v>202</v>
      </c>
      <c r="K20" s="115"/>
      <c r="L20" s="242"/>
      <c r="M20" s="242"/>
      <c r="N20" s="233"/>
      <c r="O20" s="259"/>
      <c r="P20" s="259"/>
      <c r="Q20" s="259"/>
      <c r="R20" s="259"/>
      <c r="S20" s="259"/>
      <c r="T20" s="260"/>
    </row>
    <row r="21" spans="1:20" s="84" customFormat="1" ht="87" customHeight="1">
      <c r="A21" s="180">
        <v>4</v>
      </c>
      <c r="B21" s="182" t="s">
        <v>193</v>
      </c>
      <c r="C21" s="182" t="s">
        <v>231</v>
      </c>
      <c r="D21" s="220">
        <f>+'POA-08'!F51</f>
        <v>505113189.46</v>
      </c>
      <c r="E21" s="181">
        <v>2</v>
      </c>
      <c r="F21" s="181">
        <v>12</v>
      </c>
      <c r="G21" s="181">
        <v>10</v>
      </c>
      <c r="H21" s="182" t="s">
        <v>209</v>
      </c>
      <c r="I21" s="185">
        <v>1200</v>
      </c>
      <c r="J21" s="183" t="s">
        <v>202</v>
      </c>
      <c r="K21" s="115"/>
      <c r="L21" s="242"/>
      <c r="M21" s="242"/>
      <c r="N21" s="233"/>
      <c r="O21" s="257"/>
      <c r="P21" s="257"/>
      <c r="Q21" s="257"/>
      <c r="R21" s="258"/>
      <c r="S21" s="258"/>
      <c r="T21" s="258"/>
    </row>
    <row r="22" spans="1:20" s="101" customFormat="1" ht="81" customHeight="1">
      <c r="A22" s="314">
        <v>5</v>
      </c>
      <c r="B22" s="318" t="s">
        <v>195</v>
      </c>
      <c r="C22" s="184" t="s">
        <v>229</v>
      </c>
      <c r="D22" s="327">
        <f>+'POA-08'!G51</f>
        <v>1593079639.32</v>
      </c>
      <c r="E22" s="320">
        <v>2</v>
      </c>
      <c r="F22" s="320">
        <v>12</v>
      </c>
      <c r="G22" s="320">
        <v>10</v>
      </c>
      <c r="H22" s="186" t="s">
        <v>210</v>
      </c>
      <c r="I22" s="185">
        <v>2</v>
      </c>
      <c r="J22" s="325" t="s">
        <v>202</v>
      </c>
      <c r="K22" s="115"/>
      <c r="L22" s="242"/>
      <c r="M22" s="242"/>
      <c r="N22" s="233"/>
      <c r="O22" s="261"/>
      <c r="P22" s="261"/>
      <c r="Q22" s="261"/>
      <c r="R22" s="262"/>
      <c r="S22" s="262"/>
      <c r="T22" s="262"/>
    </row>
    <row r="23" spans="1:20" s="101" customFormat="1" ht="57" customHeight="1">
      <c r="A23" s="315"/>
      <c r="B23" s="319"/>
      <c r="C23" s="184" t="s">
        <v>206</v>
      </c>
      <c r="D23" s="328"/>
      <c r="E23" s="321"/>
      <c r="F23" s="321"/>
      <c r="G23" s="321"/>
      <c r="H23" s="186" t="s">
        <v>211</v>
      </c>
      <c r="I23" s="185">
        <v>5</v>
      </c>
      <c r="J23" s="326"/>
      <c r="K23" s="115"/>
      <c r="L23" s="242"/>
      <c r="M23" s="242"/>
      <c r="N23" s="233"/>
      <c r="O23" s="261"/>
      <c r="P23" s="261"/>
      <c r="Q23" s="261"/>
      <c r="R23" s="262"/>
      <c r="S23" s="262"/>
      <c r="T23" s="262"/>
    </row>
    <row r="24" spans="1:20" s="101" customFormat="1" ht="54" customHeight="1">
      <c r="A24" s="180">
        <v>6</v>
      </c>
      <c r="B24" s="182" t="s">
        <v>194</v>
      </c>
      <c r="C24" s="184" t="s">
        <v>203</v>
      </c>
      <c r="D24" s="221">
        <f>+'POA-08'!H51</f>
        <v>7738189.46</v>
      </c>
      <c r="E24" s="187">
        <v>2</v>
      </c>
      <c r="F24" s="181">
        <v>12</v>
      </c>
      <c r="G24" s="181">
        <v>10</v>
      </c>
      <c r="H24" s="182" t="s">
        <v>212</v>
      </c>
      <c r="I24" s="185">
        <v>3</v>
      </c>
      <c r="J24" s="183" t="s">
        <v>202</v>
      </c>
      <c r="K24" s="115"/>
      <c r="L24" s="242"/>
      <c r="M24" s="242"/>
      <c r="N24" s="233"/>
      <c r="O24" s="261"/>
      <c r="P24" s="261"/>
      <c r="Q24" s="261"/>
      <c r="R24" s="262"/>
      <c r="S24" s="262"/>
      <c r="T24" s="262"/>
    </row>
    <row r="25" spans="1:20" s="11" customFormat="1" ht="55.5" customHeight="1">
      <c r="A25" s="182">
        <v>7</v>
      </c>
      <c r="B25" s="182" t="s">
        <v>224</v>
      </c>
      <c r="C25" s="182" t="s">
        <v>225</v>
      </c>
      <c r="D25" s="222">
        <f>+'POA-08'!I51</f>
        <v>4863189.46</v>
      </c>
      <c r="E25" s="187">
        <v>8</v>
      </c>
      <c r="F25" s="187">
        <v>12</v>
      </c>
      <c r="G25" s="240">
        <v>1</v>
      </c>
      <c r="H25" s="182" t="s">
        <v>224</v>
      </c>
      <c r="I25" s="187"/>
      <c r="J25" s="183" t="s">
        <v>202</v>
      </c>
      <c r="L25" s="242"/>
      <c r="M25" s="242"/>
      <c r="N25" s="233"/>
      <c r="O25" s="263"/>
      <c r="P25" s="263"/>
      <c r="Q25" s="263"/>
      <c r="R25" s="249"/>
      <c r="S25" s="249"/>
      <c r="T25" s="249"/>
    </row>
    <row r="26" spans="1:20" s="11" customFormat="1" ht="85.5">
      <c r="A26" s="182">
        <v>8</v>
      </c>
      <c r="B26" s="182" t="s">
        <v>226</v>
      </c>
      <c r="C26" s="182" t="s">
        <v>227</v>
      </c>
      <c r="D26" s="222">
        <f>+'POA-08'!J51</f>
        <v>704738189.46</v>
      </c>
      <c r="E26" s="187">
        <v>8</v>
      </c>
      <c r="F26" s="187">
        <v>12</v>
      </c>
      <c r="G26" s="241">
        <v>1</v>
      </c>
      <c r="H26" s="182" t="s">
        <v>226</v>
      </c>
      <c r="I26" s="187"/>
      <c r="J26" s="183" t="s">
        <v>202</v>
      </c>
      <c r="L26" s="242"/>
      <c r="M26" s="242"/>
      <c r="N26" s="233"/>
      <c r="O26" s="263"/>
      <c r="P26" s="263"/>
      <c r="Q26" s="263"/>
      <c r="R26" s="249"/>
      <c r="S26" s="249"/>
      <c r="T26" s="249"/>
    </row>
    <row r="27" spans="1:20" s="11" customFormat="1" ht="57">
      <c r="A27" s="182">
        <v>9</v>
      </c>
      <c r="B27" s="182" t="s">
        <v>228</v>
      </c>
      <c r="C27" s="182" t="s">
        <v>225</v>
      </c>
      <c r="D27" s="222">
        <f>+'POA-08'!K51</f>
        <v>905113189.46</v>
      </c>
      <c r="E27" s="187">
        <v>8</v>
      </c>
      <c r="F27" s="187">
        <v>12</v>
      </c>
      <c r="G27" s="241" t="s">
        <v>241</v>
      </c>
      <c r="H27" s="182" t="s">
        <v>228</v>
      </c>
      <c r="I27" s="187"/>
      <c r="J27" s="183" t="s">
        <v>202</v>
      </c>
      <c r="L27" s="242"/>
      <c r="M27" s="263"/>
      <c r="N27" s="263"/>
      <c r="O27" s="263"/>
      <c r="P27" s="263"/>
      <c r="Q27" s="263"/>
      <c r="R27" s="249"/>
      <c r="S27" s="249"/>
      <c r="T27" s="249"/>
    </row>
    <row r="28" spans="2:20" s="11" customFormat="1" ht="14.25">
      <c r="B28" s="249"/>
      <c r="C28" s="250"/>
      <c r="D28" s="222">
        <f>SUM(D18:D27)</f>
        <v>9347562357</v>
      </c>
      <c r="E28" s="249"/>
      <c r="L28" s="232"/>
      <c r="M28" s="263"/>
      <c r="N28" s="263"/>
      <c r="O28" s="263"/>
      <c r="P28" s="263"/>
      <c r="Q28" s="263"/>
      <c r="R28" s="249"/>
      <c r="S28" s="249"/>
      <c r="T28" s="249"/>
    </row>
    <row r="29" spans="2:20" s="11" customFormat="1" ht="14.25">
      <c r="B29" s="249"/>
      <c r="C29" s="250"/>
      <c r="D29" s="222"/>
      <c r="E29" s="249"/>
      <c r="H29" s="223"/>
      <c r="L29" s="232"/>
      <c r="M29" s="263"/>
      <c r="N29" s="263"/>
      <c r="O29" s="263"/>
      <c r="P29" s="263"/>
      <c r="Q29" s="263"/>
      <c r="R29" s="249"/>
      <c r="S29" s="249"/>
      <c r="T29" s="249"/>
    </row>
    <row r="30" spans="2:20" s="11" customFormat="1" ht="11.25">
      <c r="B30" s="249"/>
      <c r="C30" s="251"/>
      <c r="D30" s="251"/>
      <c r="E30" s="249"/>
      <c r="L30" s="268"/>
      <c r="M30" s="263"/>
      <c r="N30" s="263"/>
      <c r="O30" s="263"/>
      <c r="P30" s="263"/>
      <c r="Q30" s="263"/>
      <c r="R30" s="249"/>
      <c r="S30" s="249"/>
      <c r="T30" s="249"/>
    </row>
    <row r="31" spans="2:20" s="11" customFormat="1" ht="11.25">
      <c r="B31" s="249"/>
      <c r="C31" s="249"/>
      <c r="D31" s="250"/>
      <c r="E31" s="249"/>
      <c r="L31" s="232"/>
      <c r="M31" s="263"/>
      <c r="N31" s="263"/>
      <c r="O31" s="263"/>
      <c r="P31" s="263"/>
      <c r="Q31" s="263"/>
      <c r="R31" s="249"/>
      <c r="S31" s="249"/>
      <c r="T31" s="249"/>
    </row>
    <row r="32" spans="1:20" s="27" customFormat="1" ht="14.25">
      <c r="A32" s="27" t="s">
        <v>242</v>
      </c>
      <c r="B32" s="252"/>
      <c r="C32" s="253">
        <f>5214640+133294600</f>
        <v>138509240</v>
      </c>
      <c r="D32" s="254"/>
      <c r="E32" s="252"/>
      <c r="H32" s="248"/>
      <c r="L32" s="269"/>
      <c r="M32" s="264"/>
      <c r="N32" s="264"/>
      <c r="O32" s="264"/>
      <c r="P32" s="264"/>
      <c r="Q32" s="264"/>
      <c r="R32" s="252"/>
      <c r="S32" s="252"/>
      <c r="T32" s="252"/>
    </row>
    <row r="33" spans="2:20" s="11" customFormat="1" ht="11.25">
      <c r="B33" s="249"/>
      <c r="C33" s="249"/>
      <c r="D33" s="249"/>
      <c r="E33" s="249"/>
      <c r="M33" s="249"/>
      <c r="N33" s="249"/>
      <c r="O33" s="249"/>
      <c r="P33" s="249"/>
      <c r="Q33" s="249"/>
      <c r="R33" s="249"/>
      <c r="S33" s="249"/>
      <c r="T33" s="249"/>
    </row>
    <row r="34" spans="13:20" s="11" customFormat="1" ht="11.25">
      <c r="M34" s="249"/>
      <c r="N34" s="249"/>
      <c r="O34" s="249"/>
      <c r="P34" s="249"/>
      <c r="Q34" s="249"/>
      <c r="R34" s="249"/>
      <c r="S34" s="249"/>
      <c r="T34" s="249"/>
    </row>
    <row r="35" spans="13:20" s="11" customFormat="1" ht="11.25">
      <c r="M35" s="249"/>
      <c r="N35" s="249"/>
      <c r="O35" s="249"/>
      <c r="P35" s="249"/>
      <c r="Q35" s="249"/>
      <c r="R35" s="249"/>
      <c r="S35" s="249"/>
      <c r="T35" s="249"/>
    </row>
    <row r="36" spans="3:20" s="11" customFormat="1" ht="11.25">
      <c r="C36" s="43"/>
      <c r="D36" s="43"/>
      <c r="M36" s="249"/>
      <c r="N36" s="249"/>
      <c r="O36" s="249"/>
      <c r="P36" s="249"/>
      <c r="Q36" s="249"/>
      <c r="R36" s="249"/>
      <c r="S36" s="249"/>
      <c r="T36" s="249"/>
    </row>
    <row r="37" spans="13:20" s="11" customFormat="1" ht="11.25">
      <c r="M37" s="249"/>
      <c r="N37" s="249"/>
      <c r="O37" s="249"/>
      <c r="P37" s="249"/>
      <c r="Q37" s="249"/>
      <c r="R37" s="249"/>
      <c r="S37" s="249"/>
      <c r="T37" s="249"/>
    </row>
    <row r="38" spans="2:20" s="11" customFormat="1" ht="12.75">
      <c r="B38" s="125"/>
      <c r="D38" s="43"/>
      <c r="M38" s="249"/>
      <c r="N38" s="249"/>
      <c r="O38" s="249"/>
      <c r="P38" s="249"/>
      <c r="Q38" s="249"/>
      <c r="R38" s="249"/>
      <c r="S38" s="249"/>
      <c r="T38" s="249"/>
    </row>
    <row r="39" spans="13:20" s="11" customFormat="1" ht="11.25">
      <c r="M39" s="249"/>
      <c r="N39" s="249"/>
      <c r="O39" s="249"/>
      <c r="P39" s="249"/>
      <c r="Q39" s="249"/>
      <c r="R39" s="249"/>
      <c r="S39" s="249"/>
      <c r="T39" s="249"/>
    </row>
    <row r="40" spans="13:20" s="11" customFormat="1" ht="11.25">
      <c r="M40" s="249"/>
      <c r="N40" s="249"/>
      <c r="O40" s="249"/>
      <c r="P40" s="249"/>
      <c r="Q40" s="249"/>
      <c r="R40" s="249"/>
      <c r="S40" s="249"/>
      <c r="T40" s="249"/>
    </row>
    <row r="41" spans="13:20" s="11" customFormat="1" ht="11.25">
      <c r="M41" s="249"/>
      <c r="N41" s="249"/>
      <c r="O41" s="249"/>
      <c r="P41" s="249"/>
      <c r="Q41" s="249"/>
      <c r="R41" s="249"/>
      <c r="S41" s="249"/>
      <c r="T41" s="249"/>
    </row>
    <row r="42" spans="13:20" s="11" customFormat="1" ht="11.25">
      <c r="M42" s="249"/>
      <c r="N42" s="249"/>
      <c r="O42" s="249"/>
      <c r="P42" s="249"/>
      <c r="Q42" s="249"/>
      <c r="R42" s="249"/>
      <c r="S42" s="249"/>
      <c r="T42" s="249"/>
    </row>
    <row r="43" spans="13:20" s="11" customFormat="1" ht="11.25">
      <c r="M43" s="249"/>
      <c r="N43" s="249"/>
      <c r="O43" s="249"/>
      <c r="P43" s="249"/>
      <c r="Q43" s="249"/>
      <c r="R43" s="249"/>
      <c r="S43" s="249"/>
      <c r="T43" s="249"/>
    </row>
    <row r="44" spans="13:20" s="11" customFormat="1" ht="11.25">
      <c r="M44" s="249"/>
      <c r="N44" s="249"/>
      <c r="O44" s="249"/>
      <c r="P44" s="249"/>
      <c r="Q44" s="249"/>
      <c r="R44" s="249"/>
      <c r="S44" s="249"/>
      <c r="T44" s="249"/>
    </row>
    <row r="45" spans="13:20" s="11" customFormat="1" ht="11.25">
      <c r="M45" s="249"/>
      <c r="N45" s="249"/>
      <c r="O45" s="249"/>
      <c r="P45" s="249"/>
      <c r="Q45" s="249"/>
      <c r="R45" s="249"/>
      <c r="S45" s="249"/>
      <c r="T45" s="249"/>
    </row>
    <row r="46" spans="13:20" s="11" customFormat="1" ht="11.25">
      <c r="M46" s="249"/>
      <c r="N46" s="249"/>
      <c r="O46" s="249"/>
      <c r="P46" s="249"/>
      <c r="Q46" s="249"/>
      <c r="R46" s="249"/>
      <c r="S46" s="249"/>
      <c r="T46" s="249"/>
    </row>
    <row r="47" spans="13:20" s="11" customFormat="1" ht="11.25">
      <c r="M47" s="249"/>
      <c r="N47" s="249"/>
      <c r="O47" s="249"/>
      <c r="P47" s="249"/>
      <c r="Q47" s="249"/>
      <c r="R47" s="249"/>
      <c r="S47" s="249"/>
      <c r="T47" s="249"/>
    </row>
    <row r="48" spans="13:20" s="11" customFormat="1" ht="11.25">
      <c r="M48" s="249"/>
      <c r="N48" s="249"/>
      <c r="O48" s="249"/>
      <c r="P48" s="249"/>
      <c r="Q48" s="249"/>
      <c r="R48" s="249"/>
      <c r="S48" s="249"/>
      <c r="T48" s="249"/>
    </row>
    <row r="49" spans="13:20" s="11" customFormat="1" ht="11.25">
      <c r="M49" s="249"/>
      <c r="N49" s="249"/>
      <c r="O49" s="249"/>
      <c r="P49" s="249"/>
      <c r="Q49" s="249"/>
      <c r="R49" s="249"/>
      <c r="S49" s="249"/>
      <c r="T49" s="249"/>
    </row>
    <row r="50" spans="13:20" s="11" customFormat="1" ht="11.25">
      <c r="M50" s="249"/>
      <c r="N50" s="249"/>
      <c r="O50" s="249"/>
      <c r="P50" s="249"/>
      <c r="Q50" s="249"/>
      <c r="R50" s="249"/>
      <c r="S50" s="249"/>
      <c r="T50" s="249"/>
    </row>
    <row r="51" spans="13:20" s="11" customFormat="1" ht="11.25">
      <c r="M51" s="249"/>
      <c r="N51" s="249"/>
      <c r="O51" s="249"/>
      <c r="P51" s="249"/>
      <c r="Q51" s="249"/>
      <c r="R51" s="249"/>
      <c r="S51" s="249"/>
      <c r="T51" s="249"/>
    </row>
    <row r="52" spans="13:20" s="11" customFormat="1" ht="11.25">
      <c r="M52" s="249"/>
      <c r="N52" s="249"/>
      <c r="O52" s="249"/>
      <c r="P52" s="249"/>
      <c r="Q52" s="249"/>
      <c r="R52" s="249"/>
      <c r="S52" s="249"/>
      <c r="T52" s="249"/>
    </row>
    <row r="53" s="11" customFormat="1" ht="11.25"/>
    <row r="54" s="11" customFormat="1" ht="11.25"/>
  </sheetData>
  <sheetProtection/>
  <mergeCells count="23">
    <mergeCell ref="I12:J12"/>
    <mergeCell ref="J16:J17"/>
    <mergeCell ref="J22:J23"/>
    <mergeCell ref="D22:D23"/>
    <mergeCell ref="E16:G16"/>
    <mergeCell ref="B16:B17"/>
    <mergeCell ref="C16:C17"/>
    <mergeCell ref="I16:I17"/>
    <mergeCell ref="H16:H17"/>
    <mergeCell ref="F22:F23"/>
    <mergeCell ref="A16:A17"/>
    <mergeCell ref="A22:A23"/>
    <mergeCell ref="A9:B9"/>
    <mergeCell ref="C9:H9"/>
    <mergeCell ref="B22:B23"/>
    <mergeCell ref="E22:E23"/>
    <mergeCell ref="G22:G23"/>
    <mergeCell ref="A1:B7"/>
    <mergeCell ref="C1:H4"/>
    <mergeCell ref="C5:E5"/>
    <mergeCell ref="F5:H5"/>
    <mergeCell ref="C6:E6"/>
    <mergeCell ref="F6:H6"/>
  </mergeCells>
  <printOptions horizontalCentered="1" verticalCentered="1"/>
  <pageMargins left="0.984251968503937" right="0.984251968503937" top="0.984251968503937" bottom="0.984251968503937" header="0" footer="0"/>
  <pageSetup horizontalDpi="600" verticalDpi="600" orientation="landscape" paperSize="5" scale="85" r:id="rId2"/>
  <drawing r:id="rId1"/>
</worksheet>
</file>

<file path=xl/worksheets/sheet10.xml><?xml version="1.0" encoding="utf-8"?>
<worksheet xmlns="http://schemas.openxmlformats.org/spreadsheetml/2006/main" xmlns:r="http://schemas.openxmlformats.org/officeDocument/2006/relationships">
  <dimension ref="A1:I49"/>
  <sheetViews>
    <sheetView zoomScalePageLayoutView="0" workbookViewId="0" topLeftCell="A1">
      <selection activeCell="C10" sqref="C10:C49"/>
    </sheetView>
  </sheetViews>
  <sheetFormatPr defaultColWidth="11.421875" defaultRowHeight="12.75"/>
  <cols>
    <col min="2" max="2" width="20.7109375" style="0" customWidth="1"/>
    <col min="3" max="3" width="14.28125" style="0" customWidth="1"/>
    <col min="9" max="9" width="13.28125" style="0" customWidth="1"/>
  </cols>
  <sheetData>
    <row r="1" spans="1:9" ht="12.75" customHeight="1">
      <c r="A1" s="303"/>
      <c r="B1" s="303"/>
      <c r="C1" s="304" t="s">
        <v>213</v>
      </c>
      <c r="D1" s="305"/>
      <c r="E1" s="305"/>
      <c r="F1" s="305"/>
      <c r="G1" s="305"/>
      <c r="H1" s="305"/>
      <c r="I1" s="197"/>
    </row>
    <row r="2" spans="1:9" ht="12.75" customHeight="1">
      <c r="A2" s="303"/>
      <c r="B2" s="303"/>
      <c r="C2" s="306"/>
      <c r="D2" s="307"/>
      <c r="E2" s="307"/>
      <c r="F2" s="307"/>
      <c r="G2" s="307"/>
      <c r="H2" s="307"/>
      <c r="I2" s="197"/>
    </row>
    <row r="3" spans="1:9" ht="12.75" customHeight="1">
      <c r="A3" s="303"/>
      <c r="B3" s="303"/>
      <c r="C3" s="306"/>
      <c r="D3" s="307"/>
      <c r="E3" s="307"/>
      <c r="F3" s="307"/>
      <c r="G3" s="307"/>
      <c r="H3" s="307"/>
      <c r="I3" s="197" t="s">
        <v>214</v>
      </c>
    </row>
    <row r="4" spans="1:9" ht="12.75" customHeight="1">
      <c r="A4" s="303"/>
      <c r="B4" s="303"/>
      <c r="C4" s="308"/>
      <c r="D4" s="309"/>
      <c r="E4" s="309"/>
      <c r="F4" s="309"/>
      <c r="G4" s="309"/>
      <c r="H4" s="309"/>
      <c r="I4" s="197"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9" ht="22.5">
      <c r="A7" s="303"/>
      <c r="B7" s="303"/>
      <c r="C7" s="345"/>
      <c r="D7" s="346"/>
      <c r="E7" s="346"/>
      <c r="F7" s="346"/>
      <c r="G7" s="346"/>
      <c r="H7" s="346"/>
      <c r="I7" s="347"/>
    </row>
    <row r="9" spans="1:3" ht="12.75">
      <c r="A9" s="52"/>
      <c r="B9" s="54" t="s">
        <v>26</v>
      </c>
      <c r="C9" s="53" t="s">
        <v>49</v>
      </c>
    </row>
    <row r="10" spans="1:3" ht="12.75">
      <c r="A10" s="54">
        <v>1000</v>
      </c>
      <c r="B10" s="80" t="s">
        <v>146</v>
      </c>
      <c r="C10" s="55">
        <f>+'POA-08'!L12</f>
        <v>81518705.13999997</v>
      </c>
    </row>
    <row r="11" spans="1:3" ht="12.75" hidden="1">
      <c r="A11" s="52">
        <v>1001</v>
      </c>
      <c r="B11" s="81" t="s">
        <v>62</v>
      </c>
      <c r="C11" s="57"/>
    </row>
    <row r="12" spans="1:3" ht="12.75" hidden="1">
      <c r="A12" s="52">
        <v>1002</v>
      </c>
      <c r="B12" s="81" t="s">
        <v>63</v>
      </c>
      <c r="C12" s="57"/>
    </row>
    <row r="13" spans="1:3" ht="12.75">
      <c r="A13" s="54">
        <v>2000</v>
      </c>
      <c r="B13" s="81" t="s">
        <v>147</v>
      </c>
      <c r="C13" s="247">
        <f>+'POA-08'!L15</f>
        <v>4000000</v>
      </c>
    </row>
    <row r="14" spans="1:3" ht="12.75" hidden="1">
      <c r="A14" s="52">
        <v>2001</v>
      </c>
      <c r="B14" s="81" t="s">
        <v>65</v>
      </c>
      <c r="C14" s="58"/>
    </row>
    <row r="15" spans="1:3" ht="12.75" hidden="1">
      <c r="A15" s="52">
        <v>2002</v>
      </c>
      <c r="B15" s="81" t="s">
        <v>66</v>
      </c>
      <c r="C15" s="58"/>
    </row>
    <row r="16" spans="1:3" ht="12.75" hidden="1">
      <c r="A16" s="52" t="s">
        <v>67</v>
      </c>
      <c r="B16" s="81" t="s">
        <v>68</v>
      </c>
      <c r="C16" s="58"/>
    </row>
    <row r="17" spans="1:3" ht="12.75" hidden="1">
      <c r="A17" s="52" t="s">
        <v>69</v>
      </c>
      <c r="B17" s="81" t="s">
        <v>70</v>
      </c>
      <c r="C17" s="58"/>
    </row>
    <row r="18" spans="1:3" ht="12.75" hidden="1">
      <c r="A18" s="52" t="s">
        <v>71</v>
      </c>
      <c r="B18" s="81" t="s">
        <v>72</v>
      </c>
      <c r="C18" s="58"/>
    </row>
    <row r="19" spans="1:3" ht="21.75" hidden="1">
      <c r="A19" s="52">
        <v>2003</v>
      </c>
      <c r="B19" s="82" t="s">
        <v>73</v>
      </c>
      <c r="C19" s="57"/>
    </row>
    <row r="20" spans="1:3" ht="12.75" hidden="1">
      <c r="A20" s="52">
        <v>2004</v>
      </c>
      <c r="B20" s="81" t="s">
        <v>74</v>
      </c>
      <c r="C20" s="57"/>
    </row>
    <row r="21" spans="1:3" ht="12.75" hidden="1">
      <c r="A21" s="52" t="s">
        <v>75</v>
      </c>
      <c r="B21" s="81" t="s">
        <v>76</v>
      </c>
      <c r="C21" s="58"/>
    </row>
    <row r="22" spans="1:3" ht="12.75" hidden="1">
      <c r="A22" s="52" t="s">
        <v>77</v>
      </c>
      <c r="B22" s="81" t="s">
        <v>78</v>
      </c>
      <c r="C22" s="58"/>
    </row>
    <row r="23" spans="1:3" ht="12.75" hidden="1">
      <c r="A23" s="52" t="s">
        <v>79</v>
      </c>
      <c r="B23" s="81" t="s">
        <v>80</v>
      </c>
      <c r="C23" s="58"/>
    </row>
    <row r="24" spans="1:3" ht="12.75" hidden="1">
      <c r="A24" s="52">
        <v>2005</v>
      </c>
      <c r="B24" s="81" t="s">
        <v>81</v>
      </c>
      <c r="C24" s="57"/>
    </row>
    <row r="25" spans="1:3" ht="12.75" hidden="1">
      <c r="A25" s="52" t="s">
        <v>82</v>
      </c>
      <c r="B25" s="81" t="s">
        <v>83</v>
      </c>
      <c r="C25" s="58"/>
    </row>
    <row r="26" spans="1:3" ht="12.75" hidden="1">
      <c r="A26" s="52" t="s">
        <v>84</v>
      </c>
      <c r="B26" s="81" t="s">
        <v>85</v>
      </c>
      <c r="C26" s="58"/>
    </row>
    <row r="27" spans="1:3" ht="12.75" hidden="1">
      <c r="A27" s="52">
        <v>2006</v>
      </c>
      <c r="B27" s="81" t="s">
        <v>86</v>
      </c>
      <c r="C27" s="57"/>
    </row>
    <row r="28" spans="1:3" ht="12.75" hidden="1">
      <c r="A28" s="52" t="s">
        <v>87</v>
      </c>
      <c r="B28" s="81" t="s">
        <v>88</v>
      </c>
      <c r="C28" s="58"/>
    </row>
    <row r="29" spans="1:3" ht="21.75" hidden="1">
      <c r="A29" s="52" t="s">
        <v>89</v>
      </c>
      <c r="B29" s="82" t="s">
        <v>142</v>
      </c>
      <c r="C29" s="58"/>
    </row>
    <row r="30" spans="1:3" ht="12.75" hidden="1">
      <c r="A30" s="52" t="s">
        <v>90</v>
      </c>
      <c r="B30" s="81" t="s">
        <v>91</v>
      </c>
      <c r="C30" s="58"/>
    </row>
    <row r="31" spans="1:3" ht="21.75" hidden="1">
      <c r="A31" s="52">
        <v>2007</v>
      </c>
      <c r="B31" s="82" t="s">
        <v>92</v>
      </c>
      <c r="C31" s="57"/>
    </row>
    <row r="32" spans="1:3" ht="21.75" hidden="1">
      <c r="A32" s="52">
        <v>2008</v>
      </c>
      <c r="B32" s="82" t="s">
        <v>93</v>
      </c>
      <c r="C32" s="57"/>
    </row>
    <row r="33" spans="1:3" ht="12.75" hidden="1">
      <c r="A33" s="52">
        <v>2009</v>
      </c>
      <c r="B33" s="81" t="s">
        <v>94</v>
      </c>
      <c r="C33" s="57"/>
    </row>
    <row r="34" spans="1:3" ht="21.75" hidden="1">
      <c r="A34" s="52">
        <v>2010</v>
      </c>
      <c r="B34" s="82" t="s">
        <v>95</v>
      </c>
      <c r="C34" s="57"/>
    </row>
    <row r="35" spans="1:3" ht="12.75" hidden="1">
      <c r="A35" s="52">
        <v>2011</v>
      </c>
      <c r="B35" s="81" t="s">
        <v>96</v>
      </c>
      <c r="C35" s="57"/>
    </row>
    <row r="36" spans="1:3" ht="21.75" hidden="1">
      <c r="A36" s="52">
        <v>2012</v>
      </c>
      <c r="B36" s="82" t="s">
        <v>97</v>
      </c>
      <c r="C36" s="57"/>
    </row>
    <row r="37" spans="1:3" ht="12.75" hidden="1">
      <c r="A37" s="52">
        <v>2013</v>
      </c>
      <c r="B37" s="81" t="s">
        <v>98</v>
      </c>
      <c r="C37" s="57"/>
    </row>
    <row r="38" spans="1:3" ht="12.75" hidden="1">
      <c r="A38" s="52">
        <v>2014</v>
      </c>
      <c r="B38" s="81" t="s">
        <v>99</v>
      </c>
      <c r="C38" s="57"/>
    </row>
    <row r="39" spans="1:3" ht="12.75" hidden="1">
      <c r="A39" s="52">
        <v>2015</v>
      </c>
      <c r="B39" s="81" t="s">
        <v>100</v>
      </c>
      <c r="C39" s="57"/>
    </row>
    <row r="40" spans="1:3" ht="12.75" hidden="1">
      <c r="A40" s="52" t="s">
        <v>101</v>
      </c>
      <c r="B40" s="81" t="s">
        <v>102</v>
      </c>
      <c r="C40" s="58"/>
    </row>
    <row r="41" spans="1:3" ht="12.75" hidden="1">
      <c r="A41" s="52" t="s">
        <v>103</v>
      </c>
      <c r="B41" s="81" t="s">
        <v>104</v>
      </c>
      <c r="C41" s="58"/>
    </row>
    <row r="42" spans="1:3" ht="12.75" hidden="1">
      <c r="A42" s="52">
        <v>2016</v>
      </c>
      <c r="B42" s="81" t="s">
        <v>105</v>
      </c>
      <c r="C42" s="58"/>
    </row>
    <row r="43" spans="1:3" ht="12.75" hidden="1">
      <c r="A43" s="52">
        <v>2017</v>
      </c>
      <c r="B43" s="81" t="s">
        <v>106</v>
      </c>
      <c r="C43" s="58"/>
    </row>
    <row r="44" spans="1:3" ht="12.75" hidden="1">
      <c r="A44" s="54">
        <v>3000</v>
      </c>
      <c r="B44" s="81" t="s">
        <v>107</v>
      </c>
      <c r="C44" s="56"/>
    </row>
    <row r="45" spans="1:3" ht="12.75">
      <c r="A45" s="54">
        <v>4000</v>
      </c>
      <c r="B45" s="81" t="s">
        <v>183</v>
      </c>
      <c r="C45" s="55">
        <f>+'POA-08'!L48</f>
        <v>5531216449.86</v>
      </c>
    </row>
    <row r="46" spans="1:3" ht="12.75">
      <c r="A46" s="54">
        <v>5000</v>
      </c>
      <c r="B46" s="81" t="s">
        <v>249</v>
      </c>
      <c r="C46" s="55">
        <f>+'POA-08'!L47</f>
        <v>3730827202</v>
      </c>
    </row>
    <row r="47" spans="1:3" ht="12.75" hidden="1">
      <c r="A47" s="54">
        <v>6000</v>
      </c>
      <c r="B47" s="52" t="s">
        <v>110</v>
      </c>
      <c r="C47" s="55">
        <v>0</v>
      </c>
    </row>
    <row r="48" spans="1:3" ht="12.75" hidden="1">
      <c r="A48" s="54">
        <v>7000</v>
      </c>
      <c r="B48" s="52" t="s">
        <v>111</v>
      </c>
      <c r="C48" s="55">
        <v>0</v>
      </c>
    </row>
    <row r="49" spans="1:3" ht="12.75">
      <c r="A49" s="54"/>
      <c r="B49" s="54" t="s">
        <v>29</v>
      </c>
      <c r="C49" s="55">
        <f>SUM(C10:C48)</f>
        <v>9347562357</v>
      </c>
    </row>
  </sheetData>
  <sheetProtection/>
  <mergeCells count="7">
    <mergeCell ref="A1:B7"/>
    <mergeCell ref="C1:H4"/>
    <mergeCell ref="C5:E5"/>
    <mergeCell ref="F5:H5"/>
    <mergeCell ref="C6:E6"/>
    <mergeCell ref="F6:H6"/>
    <mergeCell ref="C7:I7"/>
  </mergeCells>
  <printOptions horizontalCentered="1" verticalCentered="1"/>
  <pageMargins left="0.984251968503937" right="0.984251968503937" top="0.984251968503937" bottom="0.984251968503937" header="0" footer="0"/>
  <pageSetup horizontalDpi="600" verticalDpi="600" orientation="landscape" paperSize="5" scale="95" r:id="rId2"/>
  <drawing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I20" sqref="I20"/>
    </sheetView>
  </sheetViews>
  <sheetFormatPr defaultColWidth="11.421875" defaultRowHeight="12.75"/>
  <cols>
    <col min="1" max="1" width="5.28125" style="33" customWidth="1"/>
    <col min="2" max="2" width="25.421875" style="33" customWidth="1"/>
    <col min="3" max="3" width="24.28125" style="33" customWidth="1"/>
    <col min="4" max="4" width="20.28125" style="33" customWidth="1"/>
    <col min="5" max="5" width="10.140625" style="33" customWidth="1"/>
    <col min="6" max="6" width="9.57421875" style="33" customWidth="1"/>
    <col min="7" max="7" width="8.8515625" style="33" customWidth="1"/>
    <col min="8" max="8" width="11.421875" style="33" customWidth="1"/>
    <col min="9" max="9" width="14.57421875" style="33" customWidth="1"/>
    <col min="10" max="10" width="18.00390625" style="33" customWidth="1"/>
    <col min="11" max="16384" width="11.421875" style="33" customWidth="1"/>
  </cols>
  <sheetData>
    <row r="1" spans="1:9" ht="12.75">
      <c r="A1" s="303"/>
      <c r="B1" s="303"/>
      <c r="C1" s="304" t="s">
        <v>213</v>
      </c>
      <c r="D1" s="305"/>
      <c r="E1" s="305"/>
      <c r="F1" s="305"/>
      <c r="G1" s="305"/>
      <c r="H1" s="305"/>
      <c r="I1" s="197"/>
    </row>
    <row r="2" spans="1:9" ht="12.75">
      <c r="A2" s="303"/>
      <c r="B2" s="303"/>
      <c r="C2" s="306"/>
      <c r="D2" s="307"/>
      <c r="E2" s="307"/>
      <c r="F2" s="307"/>
      <c r="G2" s="307"/>
      <c r="H2" s="307"/>
      <c r="I2" s="197"/>
    </row>
    <row r="3" spans="1:9" ht="12.75">
      <c r="A3" s="303"/>
      <c r="B3" s="303"/>
      <c r="C3" s="306"/>
      <c r="D3" s="307"/>
      <c r="E3" s="307"/>
      <c r="F3" s="307"/>
      <c r="G3" s="307"/>
      <c r="H3" s="307"/>
      <c r="I3" s="197" t="s">
        <v>214</v>
      </c>
    </row>
    <row r="4" spans="1:9" ht="12.75">
      <c r="A4" s="303"/>
      <c r="B4" s="303"/>
      <c r="C4" s="308"/>
      <c r="D4" s="309"/>
      <c r="E4" s="309"/>
      <c r="F4" s="309"/>
      <c r="G4" s="309"/>
      <c r="H4" s="309"/>
      <c r="I4" s="200"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10" s="32" customFormat="1" ht="19.5" customHeight="1">
      <c r="A7" s="303"/>
      <c r="B7" s="303"/>
      <c r="C7" s="345"/>
      <c r="D7" s="346"/>
      <c r="E7" s="346"/>
      <c r="F7" s="346"/>
      <c r="G7" s="346"/>
      <c r="H7" s="347"/>
      <c r="I7" s="202"/>
      <c r="J7" s="205"/>
    </row>
    <row r="8" spans="1:10" ht="17.25" customHeight="1">
      <c r="A8" s="126"/>
      <c r="B8" s="126"/>
      <c r="C8" s="126"/>
      <c r="D8" s="126"/>
      <c r="E8" s="126"/>
      <c r="F8" s="126"/>
      <c r="G8" s="126"/>
      <c r="H8" s="126"/>
      <c r="I8" s="126"/>
      <c r="J8" s="136"/>
    </row>
    <row r="9" spans="1:10" s="34" customFormat="1" ht="15">
      <c r="A9" s="127" t="s">
        <v>7</v>
      </c>
      <c r="B9" s="127"/>
      <c r="C9" s="341" t="str">
        <f>'POA-01'!C9:J9</f>
        <v>CONSERVACIÓN DE CUENCASHIDROGRAFICAS Y ECOSISTEMAS ESTRATEGICOS</v>
      </c>
      <c r="D9" s="341"/>
      <c r="E9" s="341"/>
      <c r="F9" s="341"/>
      <c r="G9" s="341"/>
      <c r="H9" s="341"/>
      <c r="I9" s="146" t="str">
        <f>'POA-01'!I9</f>
        <v>CODIGO</v>
      </c>
      <c r="J9" s="147">
        <f>+'POA-01'!J9</f>
        <v>1139011</v>
      </c>
    </row>
    <row r="10" spans="1:10" s="34" customFormat="1" ht="11.25" customHeight="1">
      <c r="A10" s="127"/>
      <c r="B10" s="127"/>
      <c r="C10" s="146"/>
      <c r="D10" s="146"/>
      <c r="E10" s="146"/>
      <c r="F10" s="146"/>
      <c r="G10" s="146"/>
      <c r="H10" s="146"/>
      <c r="I10" s="146"/>
      <c r="J10" s="146"/>
    </row>
    <row r="11" spans="1:10" s="34" customFormat="1" ht="15">
      <c r="A11" s="130" t="s">
        <v>8</v>
      </c>
      <c r="B11" s="130"/>
      <c r="C11" s="209">
        <f>'POA-01'!C11</f>
        <v>9347562357</v>
      </c>
      <c r="D11" s="148"/>
      <c r="E11" s="133"/>
      <c r="F11" s="148"/>
      <c r="G11" s="148"/>
      <c r="H11" s="148"/>
      <c r="I11" s="148"/>
      <c r="J11" s="149"/>
    </row>
    <row r="12" spans="1:10" s="34" customFormat="1" ht="15">
      <c r="A12" s="130" t="s">
        <v>10</v>
      </c>
      <c r="B12" s="130"/>
      <c r="C12" s="134">
        <f>'POA-01'!C12</f>
        <v>0</v>
      </c>
      <c r="D12" s="148"/>
      <c r="E12" s="136"/>
      <c r="F12" s="148"/>
      <c r="G12" s="148"/>
      <c r="H12" s="322"/>
      <c r="I12" s="344"/>
      <c r="J12" s="344"/>
    </row>
    <row r="13" spans="1:10" s="34" customFormat="1" ht="15">
      <c r="A13" s="130" t="s">
        <v>9</v>
      </c>
      <c r="B13" s="130"/>
      <c r="C13" s="210">
        <f>'POA-01'!C13</f>
        <v>9347562357</v>
      </c>
      <c r="D13" s="148"/>
      <c r="E13" s="148"/>
      <c r="F13" s="148"/>
      <c r="G13" s="148"/>
      <c r="H13" s="148"/>
      <c r="I13" s="148"/>
      <c r="J13" s="130"/>
    </row>
    <row r="14" spans="1:10" ht="14.25">
      <c r="A14" s="136"/>
      <c r="B14" s="136"/>
      <c r="C14" s="130"/>
      <c r="D14" s="136"/>
      <c r="E14" s="136"/>
      <c r="F14" s="136"/>
      <c r="G14" s="136"/>
      <c r="H14" s="136"/>
      <c r="I14" s="136"/>
      <c r="J14" s="136"/>
    </row>
    <row r="15" spans="1:10" s="35" customFormat="1" ht="12.75" thickBot="1">
      <c r="A15" s="19" t="s">
        <v>186</v>
      </c>
      <c r="B15" s="19"/>
      <c r="C15" s="19"/>
      <c r="D15" s="19"/>
      <c r="E15" s="19"/>
      <c r="F15" s="19"/>
      <c r="G15" s="19"/>
      <c r="H15" s="19"/>
      <c r="I15" s="19"/>
      <c r="J15" s="138" t="s">
        <v>19</v>
      </c>
    </row>
    <row r="16" spans="1:10" s="36" customFormat="1" ht="12" customHeight="1">
      <c r="A16" s="335" t="s">
        <v>45</v>
      </c>
      <c r="B16" s="337" t="s">
        <v>13</v>
      </c>
      <c r="C16" s="337" t="s">
        <v>14</v>
      </c>
      <c r="D16" s="337" t="s">
        <v>15</v>
      </c>
      <c r="E16" s="337" t="s">
        <v>0</v>
      </c>
      <c r="F16" s="337"/>
      <c r="G16" s="337"/>
      <c r="H16" s="337"/>
      <c r="I16" s="342" t="s">
        <v>23</v>
      </c>
      <c r="J16" s="339" t="s">
        <v>17</v>
      </c>
    </row>
    <row r="17" spans="1:10" s="36" customFormat="1" ht="22.5" customHeight="1" thickBot="1">
      <c r="A17" s="336"/>
      <c r="B17" s="338"/>
      <c r="C17" s="338"/>
      <c r="D17" s="338"/>
      <c r="E17" s="65" t="s">
        <v>2</v>
      </c>
      <c r="F17" s="65" t="s">
        <v>4</v>
      </c>
      <c r="G17" s="65" t="s">
        <v>5</v>
      </c>
      <c r="H17" s="65" t="s">
        <v>22</v>
      </c>
      <c r="I17" s="343"/>
      <c r="J17" s="340"/>
    </row>
    <row r="18" spans="1:10" s="37" customFormat="1" ht="12">
      <c r="A18" s="334" t="s">
        <v>20</v>
      </c>
      <c r="B18" s="334"/>
      <c r="C18" s="334"/>
      <c r="D18" s="334"/>
      <c r="E18" s="334"/>
      <c r="F18" s="334"/>
      <c r="G18" s="334"/>
      <c r="H18" s="334"/>
      <c r="I18" s="334"/>
      <c r="J18" s="334"/>
    </row>
    <row r="19" spans="1:10" s="37" customFormat="1" ht="36">
      <c r="A19" s="150"/>
      <c r="B19" s="178"/>
      <c r="C19" s="151" t="s">
        <v>245</v>
      </c>
      <c r="D19" s="151" t="s">
        <v>246</v>
      </c>
      <c r="E19" s="188" t="s">
        <v>247</v>
      </c>
      <c r="F19" s="188" t="s">
        <v>248</v>
      </c>
      <c r="G19" s="152">
        <v>5</v>
      </c>
      <c r="H19" s="155">
        <v>1</v>
      </c>
      <c r="I19" s="154">
        <v>8000000</v>
      </c>
      <c r="J19" s="154">
        <f>+G19*I19</f>
        <v>40000000</v>
      </c>
    </row>
    <row r="20" spans="1:10" s="37" customFormat="1" ht="12.75">
      <c r="A20" s="150"/>
      <c r="B20" s="179"/>
      <c r="C20" s="151"/>
      <c r="D20" s="151"/>
      <c r="E20" s="188"/>
      <c r="F20" s="188"/>
      <c r="G20" s="152"/>
      <c r="H20" s="155"/>
      <c r="I20" s="154"/>
      <c r="J20" s="156">
        <f>+G20*I20</f>
        <v>0</v>
      </c>
    </row>
    <row r="21" spans="1:10" s="37" customFormat="1" ht="12.75">
      <c r="A21" s="150"/>
      <c r="B21" s="178"/>
      <c r="C21" s="1"/>
      <c r="D21" s="1"/>
      <c r="E21" s="188"/>
      <c r="F21" s="188"/>
      <c r="G21" s="189"/>
      <c r="H21" s="155"/>
      <c r="I21" s="154"/>
      <c r="J21" s="154"/>
    </row>
    <row r="22" spans="1:10" s="37" customFormat="1" ht="12.75">
      <c r="A22" s="150"/>
      <c r="B22" s="178"/>
      <c r="C22" s="1"/>
      <c r="D22" s="1"/>
      <c r="E22" s="188"/>
      <c r="F22" s="188"/>
      <c r="G22" s="189"/>
      <c r="H22" s="155"/>
      <c r="I22" s="154"/>
      <c r="J22" s="154"/>
    </row>
    <row r="23" spans="1:10" s="37" customFormat="1" ht="12.75">
      <c r="A23" s="150"/>
      <c r="B23" s="178"/>
      <c r="C23" s="1"/>
      <c r="D23" s="1"/>
      <c r="E23" s="150"/>
      <c r="F23" s="150"/>
      <c r="G23" s="157"/>
      <c r="H23" s="153"/>
      <c r="I23" s="154"/>
      <c r="J23" s="154"/>
    </row>
    <row r="24" spans="1:10" s="37" customFormat="1" ht="12">
      <c r="A24" s="150"/>
      <c r="B24" s="1"/>
      <c r="C24" s="1"/>
      <c r="D24" s="1"/>
      <c r="E24" s="1"/>
      <c r="F24" s="158"/>
      <c r="G24" s="157"/>
      <c r="H24" s="150"/>
      <c r="I24" s="159"/>
      <c r="J24" s="160"/>
    </row>
    <row r="25" spans="1:10" s="37" customFormat="1" ht="12">
      <c r="A25" s="334" t="s">
        <v>21</v>
      </c>
      <c r="B25" s="334"/>
      <c r="C25" s="334"/>
      <c r="D25" s="334"/>
      <c r="E25" s="2"/>
      <c r="F25" s="2"/>
      <c r="G25" s="2"/>
      <c r="H25" s="161"/>
      <c r="I25" s="159" t="s">
        <v>113</v>
      </c>
      <c r="J25" s="160">
        <f>SUM(J19:J24)</f>
        <v>40000000</v>
      </c>
    </row>
    <row r="26" spans="1:10" s="37" customFormat="1" ht="409.5">
      <c r="A26" s="162"/>
      <c r="B26" s="224" t="s">
        <v>232</v>
      </c>
      <c r="C26" s="224" t="s">
        <v>233</v>
      </c>
      <c r="D26" s="224" t="s">
        <v>234</v>
      </c>
      <c r="E26" s="159"/>
      <c r="F26" s="159"/>
      <c r="G26" s="159"/>
      <c r="H26" s="150"/>
      <c r="I26" s="159"/>
      <c r="J26" s="163">
        <v>30008907.362419</v>
      </c>
    </row>
    <row r="27" spans="1:10" s="37" customFormat="1" ht="191.25">
      <c r="A27" s="164"/>
      <c r="B27" s="225" t="s">
        <v>235</v>
      </c>
      <c r="C27" s="225" t="s">
        <v>236</v>
      </c>
      <c r="D27" s="226" t="s">
        <v>237</v>
      </c>
      <c r="E27" s="225"/>
      <c r="F27" s="225"/>
      <c r="G27" s="225"/>
      <c r="H27" s="225"/>
      <c r="I27" s="225"/>
      <c r="J27" s="163">
        <v>11509797.76371635</v>
      </c>
    </row>
    <row r="28" spans="1:10" s="37" customFormat="1" ht="12.75">
      <c r="A28" s="164"/>
      <c r="B28" s="165"/>
      <c r="C28" s="165"/>
      <c r="D28" s="165"/>
      <c r="E28" s="1"/>
      <c r="F28" s="1"/>
      <c r="G28" s="1"/>
      <c r="H28" s="150"/>
      <c r="I28" s="1"/>
      <c r="J28" s="163"/>
    </row>
    <row r="29" spans="1:10" ht="12.75">
      <c r="A29" s="137"/>
      <c r="B29" s="137"/>
      <c r="C29" s="137"/>
      <c r="D29" s="137"/>
      <c r="E29" s="137"/>
      <c r="F29" s="137"/>
      <c r="G29" s="137"/>
      <c r="H29" s="137"/>
      <c r="I29" s="137"/>
      <c r="J29" s="137"/>
    </row>
    <row r="30" spans="1:10" ht="12.75">
      <c r="A30" s="137"/>
      <c r="B30" s="137"/>
      <c r="C30" s="137"/>
      <c r="D30" s="137"/>
      <c r="E30" s="137"/>
      <c r="F30" s="137"/>
      <c r="G30" s="137"/>
      <c r="H30" s="137"/>
      <c r="I30" s="159" t="s">
        <v>113</v>
      </c>
      <c r="J30" s="166">
        <f>SUM(J26:J28)</f>
        <v>41518705.12613535</v>
      </c>
    </row>
    <row r="31" spans="1:10" ht="12.75">
      <c r="A31" s="137"/>
      <c r="B31" s="137"/>
      <c r="C31" s="137"/>
      <c r="D31" s="137"/>
      <c r="E31" s="137"/>
      <c r="F31" s="137"/>
      <c r="G31" s="137"/>
      <c r="H31" s="137"/>
      <c r="I31" s="137"/>
      <c r="J31" s="137"/>
    </row>
    <row r="32" spans="1:10" ht="12.75">
      <c r="A32" s="137"/>
      <c r="B32" s="137"/>
      <c r="C32" s="137"/>
      <c r="D32" s="137"/>
      <c r="E32" s="137"/>
      <c r="F32" s="137"/>
      <c r="G32" s="137"/>
      <c r="H32" s="137"/>
      <c r="I32" s="167" t="s">
        <v>29</v>
      </c>
      <c r="J32" s="168">
        <f>+J25+J30</f>
        <v>81518705.12613535</v>
      </c>
    </row>
    <row r="33" spans="1:10" ht="12.75">
      <c r="A33" s="137"/>
      <c r="B33" s="137"/>
      <c r="C33" s="137"/>
      <c r="D33" s="137"/>
      <c r="E33" s="137"/>
      <c r="F33" s="137"/>
      <c r="G33" s="137"/>
      <c r="H33" s="137"/>
      <c r="I33" s="137"/>
      <c r="J33" s="137"/>
    </row>
    <row r="34" spans="1:10" ht="12.75">
      <c r="A34" s="137"/>
      <c r="B34" s="137"/>
      <c r="C34" s="137"/>
      <c r="D34" s="169"/>
      <c r="E34" s="137"/>
      <c r="F34" s="137"/>
      <c r="G34" s="137"/>
      <c r="H34" s="137"/>
      <c r="I34" s="137"/>
      <c r="J34" s="137"/>
    </row>
  </sheetData>
  <sheetProtection/>
  <mergeCells count="18">
    <mergeCell ref="C9:H9"/>
    <mergeCell ref="I16:I17"/>
    <mergeCell ref="H12:J12"/>
    <mergeCell ref="A1:B7"/>
    <mergeCell ref="C1:H4"/>
    <mergeCell ref="C5:E5"/>
    <mergeCell ref="F5:H5"/>
    <mergeCell ref="C6:E6"/>
    <mergeCell ref="F6:H6"/>
    <mergeCell ref="C7:H7"/>
    <mergeCell ref="A25:D25"/>
    <mergeCell ref="A16:A17"/>
    <mergeCell ref="B16:B17"/>
    <mergeCell ref="C16:C17"/>
    <mergeCell ref="D16:D17"/>
    <mergeCell ref="A18:J18"/>
    <mergeCell ref="J16:J17"/>
    <mergeCell ref="E16:H16"/>
  </mergeCells>
  <printOptions horizontalCentered="1" verticalCentered="1"/>
  <pageMargins left="0.984251968503937" right="0.984251968503937" top="0.984251968503937" bottom="0.984251968503937" header="0" footer="0"/>
  <pageSetup horizontalDpi="600" verticalDpi="600" orientation="landscape" paperSize="5" scale="95" r:id="rId2"/>
  <drawing r:id="rId1"/>
</worksheet>
</file>

<file path=xl/worksheets/sheet3.xml><?xml version="1.0" encoding="utf-8"?>
<worksheet xmlns="http://schemas.openxmlformats.org/spreadsheetml/2006/main" xmlns:r="http://schemas.openxmlformats.org/officeDocument/2006/relationships">
  <dimension ref="A1:K30"/>
  <sheetViews>
    <sheetView showGridLines="0" zoomScalePageLayoutView="0" workbookViewId="0" topLeftCell="A1">
      <selection activeCell="C13" sqref="C13"/>
    </sheetView>
  </sheetViews>
  <sheetFormatPr defaultColWidth="11.421875" defaultRowHeight="12.75"/>
  <cols>
    <col min="1" max="1" width="6.00390625" style="3" customWidth="1"/>
    <col min="2" max="2" width="25.7109375" style="3" customWidth="1"/>
    <col min="3" max="3" width="22.57421875" style="3" customWidth="1"/>
    <col min="4" max="4" width="10.57421875" style="3" customWidth="1"/>
    <col min="5" max="8" width="12.7109375" style="3" customWidth="1"/>
    <col min="9" max="9" width="16.140625" style="3" customWidth="1"/>
    <col min="10" max="16384" width="11.421875" style="3" customWidth="1"/>
  </cols>
  <sheetData>
    <row r="1" spans="1:9" ht="12.75">
      <c r="A1" s="303"/>
      <c r="B1" s="303"/>
      <c r="C1" s="304" t="s">
        <v>213</v>
      </c>
      <c r="D1" s="305"/>
      <c r="E1" s="305"/>
      <c r="F1" s="305"/>
      <c r="G1" s="305"/>
      <c r="H1" s="305"/>
      <c r="I1" s="197"/>
    </row>
    <row r="2" spans="1:9" ht="12.75">
      <c r="A2" s="303"/>
      <c r="B2" s="303"/>
      <c r="C2" s="306"/>
      <c r="D2" s="307"/>
      <c r="E2" s="307"/>
      <c r="F2" s="307"/>
      <c r="G2" s="307"/>
      <c r="H2" s="307"/>
      <c r="I2" s="197"/>
    </row>
    <row r="3" spans="1:9" ht="12.75">
      <c r="A3" s="303"/>
      <c r="B3" s="303"/>
      <c r="C3" s="306"/>
      <c r="D3" s="307"/>
      <c r="E3" s="307"/>
      <c r="F3" s="307"/>
      <c r="G3" s="307"/>
      <c r="H3" s="307"/>
      <c r="I3" s="197" t="s">
        <v>214</v>
      </c>
    </row>
    <row r="4" spans="1:9" ht="12.75">
      <c r="A4" s="303"/>
      <c r="B4" s="303"/>
      <c r="C4" s="308"/>
      <c r="D4" s="309"/>
      <c r="E4" s="309"/>
      <c r="F4" s="309"/>
      <c r="G4" s="309"/>
      <c r="H4" s="309"/>
      <c r="I4" s="200"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10" s="24" customFormat="1" ht="22.5">
      <c r="A7" s="303"/>
      <c r="B7" s="303"/>
      <c r="C7" s="202"/>
      <c r="D7" s="202"/>
      <c r="E7" s="202"/>
      <c r="F7" s="203"/>
      <c r="G7" s="203"/>
      <c r="H7" s="203"/>
      <c r="I7" s="202"/>
      <c r="J7" s="23"/>
    </row>
    <row r="8" spans="1:10" ht="16.5" customHeight="1">
      <c r="A8" s="4"/>
      <c r="B8" s="4"/>
      <c r="C8" s="4"/>
      <c r="D8" s="4"/>
      <c r="E8" s="4"/>
      <c r="F8" s="4"/>
      <c r="G8" s="4"/>
      <c r="H8" s="4"/>
      <c r="I8" s="4"/>
      <c r="J8" s="8"/>
    </row>
    <row r="9" spans="1:11" s="13" customFormat="1" ht="14.25">
      <c r="A9" s="12" t="s">
        <v>7</v>
      </c>
      <c r="B9" s="12"/>
      <c r="C9" s="170" t="s">
        <v>187</v>
      </c>
      <c r="D9" s="170"/>
      <c r="E9" s="170"/>
      <c r="F9" s="170"/>
      <c r="G9" s="170"/>
      <c r="J9" s="25" t="s">
        <v>112</v>
      </c>
      <c r="K9" s="29">
        <v>1139011</v>
      </c>
    </row>
    <row r="10" spans="1:10" s="13" customFormat="1" ht="15" customHeight="1">
      <c r="A10" s="12"/>
      <c r="B10" s="12"/>
      <c r="C10" s="208"/>
      <c r="D10" s="18"/>
      <c r="E10" s="18"/>
      <c r="F10" s="18"/>
      <c r="G10" s="18"/>
      <c r="H10" s="25"/>
      <c r="I10" s="25"/>
      <c r="J10" s="14"/>
    </row>
    <row r="11" spans="1:10" s="13" customFormat="1" ht="14.25">
      <c r="A11" s="14" t="s">
        <v>8</v>
      </c>
      <c r="B11" s="14"/>
      <c r="C11" s="206">
        <f>'POA-01'!C11</f>
        <v>9347562357</v>
      </c>
      <c r="D11" s="18"/>
      <c r="E11" s="97"/>
      <c r="F11" s="18"/>
      <c r="G11" s="18"/>
      <c r="H11" s="18"/>
      <c r="I11" s="98"/>
      <c r="J11" s="14"/>
    </row>
    <row r="12" spans="1:10" s="13" customFormat="1" ht="14.25">
      <c r="A12" s="14" t="s">
        <v>10</v>
      </c>
      <c r="B12" s="14"/>
      <c r="C12" s="31">
        <f>'POA-01'!C12</f>
        <v>0</v>
      </c>
      <c r="D12" s="18"/>
      <c r="E12" s="8"/>
      <c r="F12" s="18"/>
      <c r="G12" s="18"/>
      <c r="H12" s="18"/>
      <c r="I12" s="98"/>
      <c r="J12" s="14"/>
    </row>
    <row r="13" spans="1:10" s="13" customFormat="1" ht="14.25">
      <c r="A13" s="14" t="s">
        <v>9</v>
      </c>
      <c r="B13" s="14"/>
      <c r="C13" s="207">
        <f>'POA-01'!C13</f>
        <v>9347562357</v>
      </c>
      <c r="D13" s="18"/>
      <c r="E13" s="18"/>
      <c r="F13" s="18"/>
      <c r="G13" s="18"/>
      <c r="H13" s="18"/>
      <c r="I13" s="18"/>
      <c r="J13" s="14"/>
    </row>
    <row r="14" s="13" customFormat="1" ht="14.25">
      <c r="C14" s="30"/>
    </row>
    <row r="16" spans="1:9" s="15" customFormat="1" ht="12" thickBot="1">
      <c r="A16" s="15" t="s">
        <v>189</v>
      </c>
      <c r="I16" s="16" t="s">
        <v>31</v>
      </c>
    </row>
    <row r="17" spans="1:9" s="17" customFormat="1" ht="14.25" customHeight="1">
      <c r="A17" s="354" t="s">
        <v>45</v>
      </c>
      <c r="B17" s="352" t="s">
        <v>26</v>
      </c>
      <c r="C17" s="352" t="s">
        <v>27</v>
      </c>
      <c r="D17" s="350" t="s">
        <v>28</v>
      </c>
      <c r="E17" s="356" t="s">
        <v>24</v>
      </c>
      <c r="F17" s="356"/>
      <c r="G17" s="352" t="s">
        <v>25</v>
      </c>
      <c r="H17" s="352"/>
      <c r="I17" s="348" t="s">
        <v>34</v>
      </c>
    </row>
    <row r="18" spans="1:9" s="17" customFormat="1" ht="12" thickBot="1">
      <c r="A18" s="355"/>
      <c r="B18" s="353"/>
      <c r="C18" s="353"/>
      <c r="D18" s="351"/>
      <c r="E18" s="60" t="s">
        <v>16</v>
      </c>
      <c r="F18" s="60" t="s">
        <v>29</v>
      </c>
      <c r="G18" s="60" t="s">
        <v>30</v>
      </c>
      <c r="H18" s="60" t="s">
        <v>29</v>
      </c>
      <c r="I18" s="349"/>
    </row>
    <row r="19" spans="1:9" s="11" customFormat="1" ht="11.25">
      <c r="A19" s="6"/>
      <c r="B19" s="85"/>
      <c r="C19" s="103"/>
      <c r="D19" s="100"/>
      <c r="E19" s="104"/>
      <c r="F19" s="104"/>
      <c r="G19" s="104"/>
      <c r="H19" s="105"/>
      <c r="I19" s="104"/>
    </row>
    <row r="20" spans="1:9" s="11" customFormat="1" ht="11.25">
      <c r="A20" s="6"/>
      <c r="B20" s="41"/>
      <c r="C20" s="41"/>
      <c r="D20" s="38"/>
      <c r="E20" s="78"/>
      <c r="F20" s="78"/>
      <c r="G20" s="39"/>
      <c r="H20" s="39">
        <f aca="true" t="shared" si="0" ref="H20:H25">+F20*G20</f>
        <v>0</v>
      </c>
      <c r="I20" s="79"/>
    </row>
    <row r="21" spans="1:9" s="11" customFormat="1" ht="11.25">
      <c r="A21" s="6"/>
      <c r="B21" s="41"/>
      <c r="C21" s="41"/>
      <c r="D21" s="38"/>
      <c r="E21" s="78"/>
      <c r="F21" s="78"/>
      <c r="G21" s="39"/>
      <c r="H21" s="39">
        <f t="shared" si="0"/>
        <v>0</v>
      </c>
      <c r="I21" s="79"/>
    </row>
    <row r="22" spans="1:9" s="11" customFormat="1" ht="11.25">
      <c r="A22" s="6"/>
      <c r="B22" s="41"/>
      <c r="C22" s="41"/>
      <c r="D22" s="38"/>
      <c r="E22" s="78"/>
      <c r="F22" s="78"/>
      <c r="G22" s="39"/>
      <c r="H22" s="39">
        <f t="shared" si="0"/>
        <v>0</v>
      </c>
      <c r="I22" s="79"/>
    </row>
    <row r="23" spans="1:9" s="11" customFormat="1" ht="11.25">
      <c r="A23" s="6"/>
      <c r="B23" s="41"/>
      <c r="C23" s="41"/>
      <c r="D23" s="38"/>
      <c r="E23" s="78"/>
      <c r="F23" s="78"/>
      <c r="G23" s="39"/>
      <c r="H23" s="39">
        <f t="shared" si="0"/>
        <v>0</v>
      </c>
      <c r="I23" s="79"/>
    </row>
    <row r="24" spans="1:9" s="11" customFormat="1" ht="11.25">
      <c r="A24" s="6"/>
      <c r="B24" s="41"/>
      <c r="C24" s="41"/>
      <c r="D24" s="38"/>
      <c r="E24" s="39"/>
      <c r="F24" s="78"/>
      <c r="G24" s="39"/>
      <c r="H24" s="39">
        <f t="shared" si="0"/>
        <v>0</v>
      </c>
      <c r="I24" s="50"/>
    </row>
    <row r="25" spans="1:9" s="11" customFormat="1" ht="11.25">
      <c r="A25" s="6"/>
      <c r="B25" s="41"/>
      <c r="C25" s="41"/>
      <c r="D25" s="38"/>
      <c r="E25" s="39"/>
      <c r="F25" s="78"/>
      <c r="G25" s="39"/>
      <c r="H25" s="39">
        <f t="shared" si="0"/>
        <v>0</v>
      </c>
      <c r="I25" s="50"/>
    </row>
    <row r="26" spans="1:9" s="11" customFormat="1" ht="11.25">
      <c r="A26" s="6"/>
      <c r="B26" s="41"/>
      <c r="C26" s="41"/>
      <c r="D26" s="7"/>
      <c r="E26" s="39"/>
      <c r="F26" s="39"/>
      <c r="G26" s="39"/>
      <c r="H26" s="39"/>
      <c r="I26" s="39"/>
    </row>
    <row r="27" spans="1:9" s="11" customFormat="1" ht="11.25">
      <c r="A27" s="357" t="s">
        <v>18</v>
      </c>
      <c r="B27" s="357"/>
      <c r="C27" s="10"/>
      <c r="D27" s="5"/>
      <c r="E27" s="40"/>
      <c r="F27" s="40"/>
      <c r="G27" s="40"/>
      <c r="H27" s="102">
        <v>0</v>
      </c>
      <c r="I27" s="40"/>
    </row>
    <row r="30" s="13" customFormat="1" ht="14.25">
      <c r="A30" s="27"/>
    </row>
    <row r="31" s="13" customFormat="1" ht="14.25"/>
  </sheetData>
  <sheetProtection/>
  <mergeCells count="14">
    <mergeCell ref="C1:H4"/>
    <mergeCell ref="C5:E5"/>
    <mergeCell ref="F5:H5"/>
    <mergeCell ref="C6:E6"/>
    <mergeCell ref="F6:H6"/>
    <mergeCell ref="A27:B27"/>
    <mergeCell ref="G17:H17"/>
    <mergeCell ref="A1:B7"/>
    <mergeCell ref="I17:I18"/>
    <mergeCell ref="D17:D18"/>
    <mergeCell ref="B17:B18"/>
    <mergeCell ref="A17:A18"/>
    <mergeCell ref="C17:C18"/>
    <mergeCell ref="E17:F17"/>
  </mergeCells>
  <printOptions horizontalCentered="1" verticalCentered="1"/>
  <pageMargins left="0.984251968503937" right="0.984251968503937" top="0.984251968503937" bottom="0.984251968503937" header="0" footer="0"/>
  <pageSetup horizontalDpi="600" verticalDpi="600" orientation="landscape" paperSize="5" scale="95" r:id="rId2"/>
  <drawing r:id="rId1"/>
</worksheet>
</file>

<file path=xl/worksheets/sheet4.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1" sqref="A1:I7"/>
    </sheetView>
  </sheetViews>
  <sheetFormatPr defaultColWidth="11.421875" defaultRowHeight="12.75"/>
  <cols>
    <col min="1" max="1" width="5.140625" style="3" customWidth="1"/>
    <col min="2" max="2" width="26.7109375" style="3" customWidth="1"/>
    <col min="3" max="3" width="23.8515625" style="3" customWidth="1"/>
    <col min="4" max="4" width="8.8515625" style="3" customWidth="1"/>
    <col min="5" max="5" width="13.57421875" style="3" customWidth="1"/>
    <col min="6" max="6" width="15.7109375" style="3" customWidth="1"/>
    <col min="7" max="7" width="18.57421875" style="96" customWidth="1"/>
    <col min="8" max="8" width="15.7109375" style="3" customWidth="1"/>
    <col min="9" max="9" width="14.140625" style="3" customWidth="1"/>
    <col min="10" max="16384" width="11.421875" style="3" customWidth="1"/>
  </cols>
  <sheetData>
    <row r="1" spans="1:9" ht="12.75">
      <c r="A1" s="303"/>
      <c r="B1" s="303"/>
      <c r="C1" s="304" t="s">
        <v>213</v>
      </c>
      <c r="D1" s="305"/>
      <c r="E1" s="305"/>
      <c r="F1" s="305"/>
      <c r="G1" s="305"/>
      <c r="H1" s="305"/>
      <c r="I1" s="197"/>
    </row>
    <row r="2" spans="1:9" ht="12.75">
      <c r="A2" s="303"/>
      <c r="B2" s="303"/>
      <c r="C2" s="306"/>
      <c r="D2" s="307"/>
      <c r="E2" s="307"/>
      <c r="F2" s="307"/>
      <c r="G2" s="307"/>
      <c r="H2" s="307"/>
      <c r="I2" s="197"/>
    </row>
    <row r="3" spans="1:9" ht="12.75">
      <c r="A3" s="303"/>
      <c r="B3" s="303"/>
      <c r="C3" s="306"/>
      <c r="D3" s="307"/>
      <c r="E3" s="307"/>
      <c r="F3" s="307"/>
      <c r="G3" s="307"/>
      <c r="H3" s="307"/>
      <c r="I3" s="197" t="s">
        <v>214</v>
      </c>
    </row>
    <row r="4" spans="1:9" ht="12.75">
      <c r="A4" s="303"/>
      <c r="B4" s="303"/>
      <c r="C4" s="308"/>
      <c r="D4" s="309"/>
      <c r="E4" s="309"/>
      <c r="F4" s="309"/>
      <c r="G4" s="309"/>
      <c r="H4" s="309"/>
      <c r="I4" s="200"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10" s="24" customFormat="1" ht="22.5">
      <c r="A7" s="303"/>
      <c r="B7" s="303"/>
      <c r="C7" s="202"/>
      <c r="D7" s="202"/>
      <c r="E7" s="202"/>
      <c r="F7" s="203"/>
      <c r="G7" s="203"/>
      <c r="H7" s="203"/>
      <c r="I7" s="202"/>
      <c r="J7" s="23"/>
    </row>
    <row r="8" spans="1:10" ht="16.5" customHeight="1">
      <c r="A8" s="4"/>
      <c r="B8" s="4"/>
      <c r="C8" s="4"/>
      <c r="D8" s="4"/>
      <c r="E8" s="4"/>
      <c r="F8" s="4"/>
      <c r="G8" s="87"/>
      <c r="H8" s="4"/>
      <c r="I8" s="4"/>
      <c r="J8" s="8"/>
    </row>
    <row r="9" spans="1:10" s="13" customFormat="1" ht="14.25">
      <c r="A9" s="12" t="s">
        <v>7</v>
      </c>
      <c r="B9" s="12"/>
      <c r="C9" s="27" t="str">
        <f>'POA-01'!C9:H9</f>
        <v>CONSERVACIÓN DE CUENCASHIDROGRAFICAS Y ECOSISTEMAS ESTRATEGICOS</v>
      </c>
      <c r="D9" s="28"/>
      <c r="E9" s="28"/>
      <c r="F9" s="28"/>
      <c r="H9" s="171"/>
      <c r="I9" s="88" t="str">
        <f>'POA-01'!I9</f>
        <v>CODIGO</v>
      </c>
      <c r="J9" s="26">
        <f>'POA-01'!J9</f>
        <v>1139011</v>
      </c>
    </row>
    <row r="10" spans="1:10" s="13" customFormat="1" ht="15" customHeight="1">
      <c r="A10" s="12"/>
      <c r="B10" s="12"/>
      <c r="C10" s="18"/>
      <c r="D10" s="18"/>
      <c r="E10" s="18"/>
      <c r="F10" s="18"/>
      <c r="G10" s="89"/>
      <c r="H10" s="18"/>
      <c r="I10" s="18"/>
      <c r="J10" s="14"/>
    </row>
    <row r="11" spans="1:10" s="13" customFormat="1" ht="14.25">
      <c r="A11" s="14" t="s">
        <v>8</v>
      </c>
      <c r="B11" s="14"/>
      <c r="C11" s="206">
        <f>'POA-01'!C11</f>
        <v>9347562357</v>
      </c>
      <c r="D11" s="18"/>
      <c r="E11" s="97"/>
      <c r="F11" s="18"/>
      <c r="G11" s="89"/>
      <c r="H11" s="99"/>
      <c r="I11" s="18"/>
      <c r="J11" s="14"/>
    </row>
    <row r="12" spans="1:10" s="13" customFormat="1" ht="14.25">
      <c r="A12" s="14" t="s">
        <v>10</v>
      </c>
      <c r="B12" s="14"/>
      <c r="C12" s="31">
        <f>'POA-01'!C12</f>
        <v>0</v>
      </c>
      <c r="D12" s="18"/>
      <c r="E12" s="8"/>
      <c r="F12" s="18"/>
      <c r="G12" s="89"/>
      <c r="H12" s="99"/>
      <c r="I12" s="18"/>
      <c r="J12" s="14"/>
    </row>
    <row r="13" spans="1:10" s="13" customFormat="1" ht="14.25">
      <c r="A13" s="14" t="s">
        <v>9</v>
      </c>
      <c r="B13" s="14"/>
      <c r="C13" s="207">
        <f>'POA-01'!C13</f>
        <v>9347562357</v>
      </c>
      <c r="D13" s="18"/>
      <c r="E13" s="18"/>
      <c r="F13" s="18"/>
      <c r="G13" s="89"/>
      <c r="H13" s="18"/>
      <c r="I13" s="18"/>
      <c r="J13" s="14"/>
    </row>
    <row r="14" spans="1:7" s="11" customFormat="1" ht="14.25">
      <c r="A14" s="13"/>
      <c r="C14" s="30"/>
      <c r="G14" s="90"/>
    </row>
    <row r="15" spans="1:8" s="15" customFormat="1" ht="12" thickBot="1">
      <c r="A15" s="21" t="s">
        <v>188</v>
      </c>
      <c r="G15" s="91"/>
      <c r="H15" s="16" t="s">
        <v>33</v>
      </c>
    </row>
    <row r="16" spans="1:8" s="17" customFormat="1" ht="23.25" thickBot="1">
      <c r="A16" s="61" t="s">
        <v>45</v>
      </c>
      <c r="B16" s="62" t="s">
        <v>32</v>
      </c>
      <c r="C16" s="62" t="s">
        <v>27</v>
      </c>
      <c r="D16" s="63" t="s">
        <v>28</v>
      </c>
      <c r="E16" s="63" t="s">
        <v>24</v>
      </c>
      <c r="F16" s="63" t="s">
        <v>37</v>
      </c>
      <c r="G16" s="92" t="s">
        <v>36</v>
      </c>
      <c r="H16" s="64" t="s">
        <v>35</v>
      </c>
    </row>
    <row r="17" spans="1:8" s="17" customFormat="1" ht="11.25">
      <c r="A17" s="38"/>
      <c r="B17" s="86"/>
      <c r="C17" s="100"/>
      <c r="D17" s="100"/>
      <c r="E17" s="100"/>
      <c r="F17" s="100"/>
      <c r="G17" s="106"/>
      <c r="H17" s="100"/>
    </row>
    <row r="18" spans="1:8" s="17" customFormat="1" ht="11.25">
      <c r="A18" s="38"/>
      <c r="B18" s="86"/>
      <c r="C18" s="100"/>
      <c r="D18" s="100"/>
      <c r="E18" s="100"/>
      <c r="F18" s="100"/>
      <c r="G18" s="106"/>
      <c r="H18" s="100"/>
    </row>
    <row r="19" spans="1:8" s="17" customFormat="1" ht="11.25">
      <c r="A19" s="74"/>
      <c r="B19" s="76"/>
      <c r="C19" s="100"/>
      <c r="D19" s="100"/>
      <c r="E19" s="100"/>
      <c r="F19" s="100"/>
      <c r="G19" s="93"/>
      <c r="H19" s="75"/>
    </row>
    <row r="20" spans="1:8" s="17" customFormat="1" ht="11.25">
      <c r="A20" s="74"/>
      <c r="B20" s="76"/>
      <c r="C20" s="76"/>
      <c r="D20" s="75"/>
      <c r="E20" s="75"/>
      <c r="F20" s="75"/>
      <c r="G20" s="93"/>
      <c r="H20" s="75"/>
    </row>
    <row r="21" spans="1:8" s="11" customFormat="1" ht="11.25">
      <c r="A21" s="7"/>
      <c r="B21" s="41"/>
      <c r="C21" s="77"/>
      <c r="D21" s="39"/>
      <c r="E21" s="39"/>
      <c r="F21" s="39"/>
      <c r="G21" s="94"/>
      <c r="H21" s="39"/>
    </row>
    <row r="22" spans="1:8" s="11" customFormat="1" ht="11.25">
      <c r="A22" s="7"/>
      <c r="B22" s="41"/>
      <c r="C22" s="77"/>
      <c r="D22" s="39"/>
      <c r="E22" s="39"/>
      <c r="F22" s="39"/>
      <c r="G22" s="94"/>
      <c r="H22" s="39"/>
    </row>
    <row r="23" spans="1:8" s="11" customFormat="1" ht="11.25">
      <c r="A23" s="9"/>
      <c r="B23" s="9"/>
      <c r="C23" s="9"/>
      <c r="D23" s="51"/>
      <c r="E23" s="51"/>
      <c r="F23" s="40" t="s">
        <v>29</v>
      </c>
      <c r="G23" s="95">
        <f>SUM(G17:G22)</f>
        <v>0</v>
      </c>
      <c r="H23" s="40"/>
    </row>
    <row r="24" spans="4:8" s="11" customFormat="1" ht="11.25">
      <c r="D24" s="43"/>
      <c r="E24" s="43"/>
      <c r="F24" s="43"/>
      <c r="G24" s="90"/>
      <c r="H24" s="43"/>
    </row>
    <row r="25" s="11" customFormat="1" ht="11.25">
      <c r="G25" s="90"/>
    </row>
    <row r="26" s="11" customFormat="1" ht="11.25">
      <c r="G26" s="90"/>
    </row>
    <row r="27" s="11" customFormat="1" ht="11.25">
      <c r="G27" s="90"/>
    </row>
    <row r="28" s="11" customFormat="1" ht="11.25">
      <c r="G28" s="90"/>
    </row>
  </sheetData>
  <sheetProtection/>
  <mergeCells count="6">
    <mergeCell ref="A1:B7"/>
    <mergeCell ref="C1:H4"/>
    <mergeCell ref="C5:E5"/>
    <mergeCell ref="F5:H5"/>
    <mergeCell ref="C6:E6"/>
    <mergeCell ref="F6:H6"/>
  </mergeCells>
  <printOptions horizontalCentered="1" verticalCentered="1"/>
  <pageMargins left="0.984251968503937" right="0.984251968503937" top="0.984251968503937" bottom="0.984251968503937" header="0" footer="0"/>
  <pageSetup horizontalDpi="600" verticalDpi="600" orientation="landscape" paperSize="5" r:id="rId2"/>
  <drawing r:id="rId1"/>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G10" sqref="G10"/>
    </sheetView>
  </sheetViews>
  <sheetFormatPr defaultColWidth="11.421875" defaultRowHeight="12.75"/>
  <cols>
    <col min="1" max="1" width="5.57421875" style="3" customWidth="1"/>
    <col min="2" max="2" width="29.8515625" style="3" customWidth="1"/>
    <col min="3" max="3" width="22.8515625" style="3" customWidth="1"/>
    <col min="4" max="4" width="7.28125" style="3" customWidth="1"/>
    <col min="5" max="5" width="13.8515625" style="3" customWidth="1"/>
    <col min="6" max="6" width="8.28125" style="3" customWidth="1"/>
    <col min="7" max="7" width="16.140625" style="3" customWidth="1"/>
    <col min="8" max="8" width="15.7109375" style="3" customWidth="1"/>
    <col min="9" max="9" width="14.57421875" style="3" customWidth="1"/>
    <col min="10" max="10" width="14.8515625" style="3" bestFit="1" customWidth="1"/>
    <col min="11" max="11" width="16.57421875" style="3" bestFit="1" customWidth="1"/>
    <col min="12" max="16384" width="11.421875" style="3" customWidth="1"/>
  </cols>
  <sheetData>
    <row r="1" spans="1:9" ht="12.75">
      <c r="A1" s="303"/>
      <c r="B1" s="303"/>
      <c r="C1" s="304" t="s">
        <v>213</v>
      </c>
      <c r="D1" s="305"/>
      <c r="E1" s="305"/>
      <c r="F1" s="305"/>
      <c r="G1" s="305"/>
      <c r="H1" s="305"/>
      <c r="I1" s="197"/>
    </row>
    <row r="2" spans="1:9" ht="12.75">
      <c r="A2" s="303"/>
      <c r="B2" s="303"/>
      <c r="C2" s="306"/>
      <c r="D2" s="307"/>
      <c r="E2" s="307"/>
      <c r="F2" s="307"/>
      <c r="G2" s="307"/>
      <c r="H2" s="307"/>
      <c r="I2" s="197"/>
    </row>
    <row r="3" spans="1:9" ht="15" customHeight="1">
      <c r="A3" s="303"/>
      <c r="B3" s="303"/>
      <c r="C3" s="306"/>
      <c r="D3" s="307"/>
      <c r="E3" s="307"/>
      <c r="F3" s="307"/>
      <c r="G3" s="307"/>
      <c r="H3" s="307"/>
      <c r="I3" s="197" t="s">
        <v>214</v>
      </c>
    </row>
    <row r="4" spans="1:9" ht="14.25" customHeight="1">
      <c r="A4" s="303"/>
      <c r="B4" s="303"/>
      <c r="C4" s="308"/>
      <c r="D4" s="309"/>
      <c r="E4" s="309"/>
      <c r="F4" s="309"/>
      <c r="G4" s="309"/>
      <c r="H4" s="309"/>
      <c r="I4" s="197"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10" ht="16.5" customHeight="1">
      <c r="A7" s="303"/>
      <c r="B7" s="303"/>
      <c r="C7" s="202"/>
      <c r="D7" s="202"/>
      <c r="E7" s="202"/>
      <c r="F7" s="203"/>
      <c r="G7" s="203"/>
      <c r="H7" s="203"/>
      <c r="I7" s="202"/>
      <c r="J7" s="8"/>
    </row>
    <row r="8" spans="1:10" ht="16.5" customHeight="1">
      <c r="A8" s="4"/>
      <c r="B8" s="4"/>
      <c r="C8" s="4"/>
      <c r="D8" s="4"/>
      <c r="E8" s="4"/>
      <c r="F8" s="4"/>
      <c r="G8" s="4"/>
      <c r="H8" s="4"/>
      <c r="I8" s="4"/>
      <c r="J8" s="8"/>
    </row>
    <row r="9" spans="1:10" s="13" customFormat="1" ht="16.5">
      <c r="A9" s="12" t="s">
        <v>7</v>
      </c>
      <c r="B9" s="12"/>
      <c r="C9" s="362" t="str">
        <f>'POA-01'!C9:H9</f>
        <v>CONSERVACIÓN DE CUENCASHIDROGRAFICAS Y ECOSISTEMAS ESTRATEGICOS</v>
      </c>
      <c r="D9" s="362"/>
      <c r="E9" s="362"/>
      <c r="F9" s="362"/>
      <c r="G9" s="362"/>
      <c r="H9" s="362"/>
      <c r="I9" s="362"/>
      <c r="J9" s="29"/>
    </row>
    <row r="10" spans="1:10" s="13" customFormat="1" ht="15" customHeight="1">
      <c r="A10" s="12"/>
      <c r="B10" s="12"/>
      <c r="C10" s="18"/>
      <c r="D10" s="18"/>
      <c r="E10" s="18"/>
      <c r="F10" s="18"/>
      <c r="G10" s="18"/>
      <c r="H10" s="213" t="s">
        <v>219</v>
      </c>
      <c r="I10" s="213">
        <v>1139011</v>
      </c>
      <c r="J10" s="14"/>
    </row>
    <row r="11" spans="1:10" s="13" customFormat="1" ht="14.25">
      <c r="A11" s="14" t="s">
        <v>8</v>
      </c>
      <c r="B11" s="14"/>
      <c r="C11" s="206">
        <f>+C13</f>
        <v>9347562357</v>
      </c>
      <c r="D11" s="18"/>
      <c r="E11" s="97"/>
      <c r="F11" s="18"/>
      <c r="G11" s="18"/>
      <c r="H11" s="18"/>
      <c r="I11" s="98"/>
      <c r="J11" s="14"/>
    </row>
    <row r="12" spans="1:10" s="13" customFormat="1" ht="14.25">
      <c r="A12" s="14" t="s">
        <v>10</v>
      </c>
      <c r="B12" s="14"/>
      <c r="C12" s="31">
        <f>'POA-01'!C12</f>
        <v>0</v>
      </c>
      <c r="D12" s="18"/>
      <c r="E12" s="8"/>
      <c r="F12" s="18"/>
      <c r="G12" s="18"/>
      <c r="H12" s="18"/>
      <c r="I12" s="98"/>
      <c r="J12" s="14"/>
    </row>
    <row r="13" spans="1:10" s="13" customFormat="1" ht="14.25">
      <c r="A13" s="14" t="s">
        <v>9</v>
      </c>
      <c r="B13" s="14"/>
      <c r="C13" s="207">
        <f>'POA-01'!C13</f>
        <v>9347562357</v>
      </c>
      <c r="D13" s="18"/>
      <c r="E13" s="18"/>
      <c r="F13" s="18"/>
      <c r="G13" s="18"/>
      <c r="H13" s="18"/>
      <c r="I13" s="18"/>
      <c r="J13" s="14"/>
    </row>
    <row r="14" ht="12.75">
      <c r="K14" s="300"/>
    </row>
    <row r="15" spans="1:11" s="15" customFormat="1" ht="12" thickBot="1">
      <c r="A15" s="15" t="s">
        <v>190</v>
      </c>
      <c r="I15" s="16" t="s">
        <v>42</v>
      </c>
      <c r="K15" s="301"/>
    </row>
    <row r="16" spans="1:11" s="17" customFormat="1" ht="12.75" customHeight="1">
      <c r="A16" s="354" t="s">
        <v>45</v>
      </c>
      <c r="B16" s="369" t="s">
        <v>15</v>
      </c>
      <c r="C16" s="369" t="s">
        <v>25</v>
      </c>
      <c r="D16" s="366" t="s">
        <v>0</v>
      </c>
      <c r="E16" s="367"/>
      <c r="F16" s="368"/>
      <c r="G16" s="358" t="s">
        <v>40</v>
      </c>
      <c r="H16" s="358" t="s">
        <v>39</v>
      </c>
      <c r="I16" s="360" t="s">
        <v>3</v>
      </c>
      <c r="K16" s="114"/>
    </row>
    <row r="17" spans="1:11" s="17" customFormat="1" ht="18.75" thickBot="1">
      <c r="A17" s="355"/>
      <c r="B17" s="370"/>
      <c r="C17" s="370"/>
      <c r="D17" s="65" t="s">
        <v>38</v>
      </c>
      <c r="E17" s="65" t="s">
        <v>4</v>
      </c>
      <c r="F17" s="65" t="s">
        <v>5</v>
      </c>
      <c r="G17" s="359"/>
      <c r="H17" s="359"/>
      <c r="I17" s="361"/>
      <c r="K17" s="235"/>
    </row>
    <row r="18" spans="1:11" s="11" customFormat="1" ht="12">
      <c r="A18" s="334" t="s">
        <v>177</v>
      </c>
      <c r="B18" s="334"/>
      <c r="C18" s="334"/>
      <c r="D18" s="334"/>
      <c r="E18" s="334"/>
      <c r="F18" s="334"/>
      <c r="G18" s="334"/>
      <c r="H18" s="334"/>
      <c r="I18" s="334"/>
      <c r="K18" s="302"/>
    </row>
    <row r="19" spans="1:11" s="101" customFormat="1" ht="14.25" customHeight="1">
      <c r="A19" s="275">
        <v>1</v>
      </c>
      <c r="B19" s="276" t="s">
        <v>200</v>
      </c>
      <c r="C19" s="211">
        <f>+'POA-08'!C48</f>
        <v>2180000000</v>
      </c>
      <c r="D19" s="275"/>
      <c r="E19" s="275"/>
      <c r="F19" s="275"/>
      <c r="G19" s="211">
        <f aca="true" t="shared" si="0" ref="G19:G24">+C19</f>
        <v>2180000000</v>
      </c>
      <c r="H19" s="277"/>
      <c r="I19" s="276"/>
      <c r="K19" s="272"/>
    </row>
    <row r="20" spans="1:11" s="101" customFormat="1" ht="36.75" customHeight="1">
      <c r="A20" s="278">
        <v>2</v>
      </c>
      <c r="B20" s="279" t="s">
        <v>153</v>
      </c>
      <c r="C20" s="211">
        <f>+'POA-08'!D48</f>
        <v>300000000</v>
      </c>
      <c r="D20" s="280"/>
      <c r="E20" s="280"/>
      <c r="F20" s="280"/>
      <c r="G20" s="211">
        <f>+C20</f>
        <v>300000000</v>
      </c>
      <c r="H20" s="281"/>
      <c r="I20" s="282"/>
      <c r="K20" s="227"/>
    </row>
    <row r="21" spans="1:9" s="101" customFormat="1" ht="27.75" customHeight="1">
      <c r="A21" s="278">
        <v>3</v>
      </c>
      <c r="B21" s="276" t="s">
        <v>182</v>
      </c>
      <c r="C21" s="211">
        <f>+'POA-08'!E47+'POA-08'!E48</f>
        <v>2300000000</v>
      </c>
      <c r="D21" s="280"/>
      <c r="E21" s="280"/>
      <c r="F21" s="280"/>
      <c r="G21" s="211">
        <f>+C21</f>
        <v>2300000000</v>
      </c>
      <c r="H21" s="281"/>
      <c r="I21" s="283"/>
    </row>
    <row r="22" spans="1:11" s="101" customFormat="1" ht="22.5">
      <c r="A22" s="278">
        <v>4</v>
      </c>
      <c r="B22" s="279" t="s">
        <v>152</v>
      </c>
      <c r="C22" s="211">
        <f>+'POA-08'!F48</f>
        <v>300000000</v>
      </c>
      <c r="D22" s="280"/>
      <c r="E22" s="280"/>
      <c r="F22" s="280"/>
      <c r="G22" s="211">
        <f t="shared" si="0"/>
        <v>300000000</v>
      </c>
      <c r="H22" s="281"/>
      <c r="I22" s="284"/>
      <c r="K22" s="228"/>
    </row>
    <row r="23" spans="1:11" s="101" customFormat="1" ht="26.25" customHeight="1">
      <c r="A23" s="285">
        <v>5</v>
      </c>
      <c r="B23" s="279" t="str">
        <f>+'POA-01'!B22</f>
        <v>Formulación y/o implementación de Ordenación  de cuencas y/o humedales </v>
      </c>
      <c r="C23" s="211">
        <f>+'POA-08'!G48</f>
        <v>1548216449.86</v>
      </c>
      <c r="D23" s="280"/>
      <c r="E23" s="280"/>
      <c r="F23" s="280"/>
      <c r="G23" s="211">
        <f t="shared" si="0"/>
        <v>1548216449.86</v>
      </c>
      <c r="H23" s="281"/>
      <c r="I23" s="284"/>
      <c r="K23" s="245"/>
    </row>
    <row r="24" spans="1:11" s="101" customFormat="1" ht="24.75" customHeight="1">
      <c r="A24" s="285">
        <v>6</v>
      </c>
      <c r="B24" s="279" t="str">
        <f>+'POA-01'!B24</f>
        <v>Declaración de cuencas hidrográficas en ordenación</v>
      </c>
      <c r="C24" s="211">
        <f>+'POA-08'!H48</f>
        <v>3000000</v>
      </c>
      <c r="D24" s="280"/>
      <c r="E24" s="280"/>
      <c r="F24" s="280"/>
      <c r="G24" s="211">
        <f t="shared" si="0"/>
        <v>3000000</v>
      </c>
      <c r="H24" s="281"/>
      <c r="I24" s="284"/>
      <c r="K24" s="245"/>
    </row>
    <row r="25" spans="1:9" s="101" customFormat="1" ht="45">
      <c r="A25" s="285"/>
      <c r="B25" s="279" t="s">
        <v>226</v>
      </c>
      <c r="C25" s="286">
        <v>700000000</v>
      </c>
      <c r="D25" s="287"/>
      <c r="E25" s="287"/>
      <c r="F25" s="287"/>
      <c r="G25" s="286">
        <f>+C25</f>
        <v>700000000</v>
      </c>
      <c r="H25" s="277"/>
      <c r="I25" s="276"/>
    </row>
    <row r="26" spans="1:9" s="11" customFormat="1" ht="12.75" customHeight="1">
      <c r="A26" s="363" t="s">
        <v>29</v>
      </c>
      <c r="B26" s="364"/>
      <c r="C26" s="288">
        <f>SUM(C19:C25)</f>
        <v>7331216449.86</v>
      </c>
      <c r="D26" s="289"/>
      <c r="E26" s="289"/>
      <c r="F26" s="289"/>
      <c r="G26" s="288">
        <f>SUM(G19:G25)</f>
        <v>7331216449.86</v>
      </c>
      <c r="H26" s="290">
        <f>SUM(H19:H25)</f>
        <v>0</v>
      </c>
      <c r="I26" s="291"/>
    </row>
    <row r="27" spans="1:10" s="11" customFormat="1" ht="12">
      <c r="A27" s="365" t="s">
        <v>41</v>
      </c>
      <c r="B27" s="365"/>
      <c r="C27" s="365"/>
      <c r="D27" s="365"/>
      <c r="E27" s="365"/>
      <c r="F27" s="365"/>
      <c r="G27" s="365"/>
      <c r="H27" s="365"/>
      <c r="I27" s="365"/>
      <c r="J27" s="107"/>
    </row>
    <row r="28" spans="1:11" s="11" customFormat="1" ht="45">
      <c r="A28" s="275">
        <v>1</v>
      </c>
      <c r="B28" s="292" t="s">
        <v>223</v>
      </c>
      <c r="C28" s="211">
        <f>+'POA-08'!F47</f>
        <v>200000000</v>
      </c>
      <c r="D28" s="275"/>
      <c r="E28" s="275"/>
      <c r="F28" s="275"/>
      <c r="G28" s="211">
        <f>+C28</f>
        <v>200000000</v>
      </c>
      <c r="H28" s="277"/>
      <c r="I28" s="276"/>
      <c r="K28" s="243"/>
    </row>
    <row r="29" spans="1:11" s="11" customFormat="1" ht="22.5">
      <c r="A29" s="278">
        <v>3</v>
      </c>
      <c r="B29" s="276" t="s">
        <v>200</v>
      </c>
      <c r="C29" s="211">
        <f>+'POA-08'!C47</f>
        <v>830827202</v>
      </c>
      <c r="D29" s="280"/>
      <c r="E29" s="280"/>
      <c r="F29" s="280"/>
      <c r="G29" s="211">
        <f>+C29</f>
        <v>830827202</v>
      </c>
      <c r="H29" s="281"/>
      <c r="I29" s="283"/>
      <c r="K29" s="243"/>
    </row>
    <row r="30" spans="1:9" s="11" customFormat="1" ht="33.75">
      <c r="A30" s="278"/>
      <c r="B30" s="292" t="s">
        <v>228</v>
      </c>
      <c r="C30" s="211">
        <f>+'POA-08'!K47</f>
        <v>900000000</v>
      </c>
      <c r="D30" s="280"/>
      <c r="E30" s="280"/>
      <c r="F30" s="280"/>
      <c r="G30" s="211">
        <f>+C30</f>
        <v>900000000</v>
      </c>
      <c r="H30" s="281"/>
      <c r="I30" s="283"/>
    </row>
    <row r="31" spans="1:9" s="11" customFormat="1" ht="12">
      <c r="A31" s="371" t="s">
        <v>29</v>
      </c>
      <c r="B31" s="372"/>
      <c r="C31" s="293">
        <f>SUM(C28:C30)</f>
        <v>1930827202</v>
      </c>
      <c r="D31" s="294"/>
      <c r="E31" s="294"/>
      <c r="F31" s="294"/>
      <c r="G31" s="288">
        <f>+G28+G29+G30</f>
        <v>1930827202</v>
      </c>
      <c r="H31" s="294">
        <f>SUM(H28:H30)</f>
        <v>0</v>
      </c>
      <c r="I31" s="295"/>
    </row>
    <row r="32" spans="1:11" s="11" customFormat="1" ht="13.5" customHeight="1">
      <c r="A32" s="363" t="s">
        <v>29</v>
      </c>
      <c r="B32" s="363"/>
      <c r="C32" s="294">
        <f>+G26+G31</f>
        <v>9262043651.86</v>
      </c>
      <c r="D32" s="296"/>
      <c r="E32" s="296"/>
      <c r="F32" s="296"/>
      <c r="G32" s="291"/>
      <c r="H32" s="291"/>
      <c r="I32" s="291"/>
      <c r="K32" s="246"/>
    </row>
    <row r="33" spans="1:10" s="11" customFormat="1" ht="12.75">
      <c r="A33" s="297"/>
      <c r="B33" s="297"/>
      <c r="C33" s="298"/>
      <c r="D33" s="297"/>
      <c r="E33" s="299"/>
      <c r="F33" s="297"/>
      <c r="G33" s="297"/>
      <c r="H33" s="297"/>
      <c r="I33" s="297"/>
      <c r="J33" s="243"/>
    </row>
    <row r="34" spans="1:11" s="11" customFormat="1" ht="12.75">
      <c r="A34" s="20"/>
      <c r="B34" s="20"/>
      <c r="C34" s="168"/>
      <c r="D34" s="20"/>
      <c r="E34" s="20"/>
      <c r="F34" s="20"/>
      <c r="G34" s="20"/>
      <c r="H34" s="20"/>
      <c r="I34" s="20"/>
      <c r="K34" s="246"/>
    </row>
    <row r="35" spans="1:9" s="11" customFormat="1" ht="11.25">
      <c r="A35" s="20"/>
      <c r="D35" s="20"/>
      <c r="E35" s="113"/>
      <c r="F35" s="20"/>
      <c r="G35" s="20"/>
      <c r="H35" s="20"/>
      <c r="I35" s="20"/>
    </row>
    <row r="36" spans="1:11" s="11" customFormat="1" ht="11.25">
      <c r="A36" s="20"/>
      <c r="D36" s="20"/>
      <c r="E36" s="20"/>
      <c r="F36" s="20"/>
      <c r="G36" s="20"/>
      <c r="H36" s="20"/>
      <c r="I36" s="20"/>
      <c r="K36" s="223"/>
    </row>
    <row r="37" spans="1:9" s="11" customFormat="1" ht="11.25">
      <c r="A37" s="20"/>
      <c r="B37" s="20"/>
      <c r="C37" s="20"/>
      <c r="D37" s="20"/>
      <c r="E37" s="20"/>
      <c r="F37" s="20"/>
      <c r="G37" s="20"/>
      <c r="H37" s="20"/>
      <c r="I37" s="20"/>
    </row>
    <row r="38" spans="1:9" s="11" customFormat="1" ht="11.25">
      <c r="A38" s="20"/>
      <c r="B38" s="20"/>
      <c r="C38" s="20"/>
      <c r="D38" s="20"/>
      <c r="E38" s="20"/>
      <c r="F38" s="20"/>
      <c r="G38" s="20"/>
      <c r="H38" s="20"/>
      <c r="I38" s="20"/>
    </row>
    <row r="39" spans="1:9" s="11" customFormat="1" ht="11.25">
      <c r="A39" s="20"/>
      <c r="B39" s="20"/>
      <c r="C39" s="20"/>
      <c r="D39" s="20"/>
      <c r="E39" s="20"/>
      <c r="F39" s="20"/>
      <c r="G39" s="20"/>
      <c r="H39" s="20"/>
      <c r="I39" s="20"/>
    </row>
    <row r="40" spans="1:9" s="11" customFormat="1" ht="11.25">
      <c r="A40" s="20"/>
      <c r="B40" s="20"/>
      <c r="C40" s="20"/>
      <c r="D40" s="20"/>
      <c r="E40" s="20"/>
      <c r="F40" s="20"/>
      <c r="G40" s="20"/>
      <c r="H40" s="20"/>
      <c r="I40" s="20"/>
    </row>
    <row r="41" spans="1:9" s="11" customFormat="1" ht="11.25">
      <c r="A41" s="20"/>
      <c r="B41" s="20"/>
      <c r="C41" s="20"/>
      <c r="D41" s="20"/>
      <c r="E41" s="20"/>
      <c r="F41" s="20"/>
      <c r="G41" s="20"/>
      <c r="H41" s="20"/>
      <c r="I41" s="20"/>
    </row>
    <row r="42" spans="1:9" s="11" customFormat="1" ht="11.25">
      <c r="A42" s="20"/>
      <c r="B42" s="20"/>
      <c r="C42" s="20"/>
      <c r="D42" s="20"/>
      <c r="E42" s="20"/>
      <c r="F42" s="20"/>
      <c r="G42" s="20"/>
      <c r="H42" s="20">
        <v>0</v>
      </c>
      <c r="I42" s="20"/>
    </row>
    <row r="43" spans="1:9" s="11" customFormat="1" ht="11.25">
      <c r="A43" s="20" t="s">
        <v>41</v>
      </c>
      <c r="B43" s="20"/>
      <c r="C43" s="20"/>
      <c r="D43" s="20"/>
      <c r="E43" s="20"/>
      <c r="F43" s="20"/>
      <c r="G43" s="20"/>
      <c r="H43" s="20"/>
      <c r="I43" s="20"/>
    </row>
    <row r="44" s="11" customFormat="1" ht="11.25"/>
    <row r="45" s="11" customFormat="1" ht="11.25"/>
    <row r="46" s="11" customFormat="1" ht="11.25"/>
    <row r="47" s="11" customFormat="1" ht="11.25"/>
    <row r="48" s="11" customFormat="1" ht="11.25"/>
    <row r="49" s="11" customFormat="1" ht="11.25"/>
    <row r="50" s="11" customFormat="1" ht="11.25"/>
    <row r="51" s="11" customFormat="1" ht="11.25"/>
    <row r="52" s="11" customFormat="1" ht="11.25"/>
    <row r="53" s="11" customFormat="1" ht="11.25"/>
    <row r="54" s="11" customFormat="1" ht="11.25"/>
    <row r="55" s="11" customFormat="1" ht="11.25"/>
    <row r="56" s="11" customFormat="1" ht="11.25"/>
    <row r="57" s="11" customFormat="1" ht="11.25"/>
    <row r="58" s="11" customFormat="1" ht="11.25"/>
    <row r="59" s="11" customFormat="1" ht="11.25"/>
    <row r="60" s="11" customFormat="1" ht="11.25"/>
    <row r="61" s="11" customFormat="1" ht="11.25"/>
    <row r="62" s="11" customFormat="1" ht="11.25"/>
    <row r="63" s="11" customFormat="1" ht="11.25"/>
    <row r="64" s="11" customFormat="1" ht="11.25"/>
    <row r="65" s="11" customFormat="1" ht="11.25"/>
    <row r="66" s="11" customFormat="1" ht="11.25"/>
    <row r="67" s="11" customFormat="1" ht="11.25"/>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row r="191" s="11" customFormat="1" ht="11.25"/>
    <row r="192" s="11" customFormat="1" ht="11.25"/>
    <row r="193" s="11" customFormat="1" ht="11.25"/>
    <row r="194" s="11" customFormat="1" ht="11.25"/>
    <row r="195" s="11" customFormat="1" ht="11.25"/>
    <row r="196" s="11" customFormat="1" ht="11.25"/>
    <row r="197" s="11" customFormat="1" ht="11.25"/>
    <row r="198" s="11" customFormat="1" ht="11.25"/>
    <row r="199" s="11" customFormat="1" ht="11.25"/>
    <row r="200" s="11" customFormat="1" ht="11.25"/>
    <row r="201" s="11" customFormat="1" ht="11.25"/>
    <row r="202" s="11" customFormat="1" ht="11.25"/>
    <row r="203" s="11" customFormat="1" ht="11.25"/>
    <row r="204" s="11" customFormat="1" ht="11.25"/>
    <row r="205" s="11" customFormat="1" ht="11.25"/>
    <row r="206" s="11" customFormat="1" ht="11.25"/>
    <row r="207" s="11" customFormat="1" ht="11.25"/>
    <row r="208" s="11" customFormat="1" ht="11.25"/>
    <row r="209" s="11" customFormat="1" ht="11.25"/>
    <row r="210" s="11" customFormat="1" ht="11.25"/>
    <row r="211" s="11" customFormat="1" ht="11.25"/>
    <row r="212" s="11" customFormat="1" ht="11.25"/>
    <row r="213" s="11" customFormat="1" ht="11.25"/>
    <row r="214" s="11" customFormat="1" ht="11.25"/>
    <row r="215" s="11" customFormat="1" ht="11.25"/>
    <row r="216" s="11" customFormat="1" ht="11.25"/>
    <row r="217" s="11" customFormat="1" ht="11.25"/>
    <row r="218" s="11" customFormat="1" ht="11.25"/>
    <row r="219" s="11" customFormat="1" ht="11.25"/>
    <row r="220" s="11" customFormat="1" ht="11.25"/>
    <row r="221" s="11" customFormat="1" ht="11.25"/>
    <row r="222" s="11" customFormat="1" ht="11.25"/>
    <row r="223" s="11" customFormat="1" ht="11.25"/>
    <row r="224" s="11" customFormat="1" ht="11.25"/>
    <row r="225" s="11" customFormat="1" ht="11.25"/>
    <row r="226" s="11" customFormat="1" ht="11.25"/>
    <row r="227" s="11" customFormat="1" ht="11.25"/>
    <row r="228" s="11" customFormat="1" ht="11.25"/>
    <row r="229" s="11" customFormat="1" ht="11.25"/>
    <row r="230" s="11" customFormat="1" ht="11.25"/>
    <row r="231" s="11" customFormat="1" ht="11.25"/>
    <row r="232" s="11" customFormat="1" ht="11.25"/>
    <row r="233" s="11" customFormat="1" ht="11.25"/>
    <row r="234" s="11" customFormat="1" ht="11.25"/>
    <row r="235" s="11" customFormat="1" ht="11.25"/>
    <row r="236" s="11" customFormat="1" ht="11.25"/>
    <row r="237" s="11" customFormat="1" ht="11.25"/>
    <row r="238" s="11" customFormat="1" ht="11.25"/>
    <row r="239" s="11" customFormat="1" ht="11.25"/>
    <row r="240" s="11" customFormat="1" ht="11.25"/>
    <row r="241" s="11" customFormat="1" ht="11.25"/>
    <row r="242" s="11" customFormat="1" ht="11.25"/>
    <row r="243" s="11" customFormat="1" ht="11.25"/>
    <row r="244" s="11" customFormat="1" ht="11.25"/>
    <row r="245" s="11" customFormat="1" ht="11.25"/>
    <row r="246" s="11" customFormat="1" ht="11.25"/>
    <row r="247" s="11" customFormat="1" ht="11.25"/>
    <row r="248" s="11" customFormat="1" ht="11.25"/>
    <row r="249" s="11" customFormat="1" ht="11.25"/>
    <row r="250" s="11" customFormat="1" ht="11.25"/>
    <row r="251" s="11" customFormat="1" ht="11.25"/>
    <row r="252" s="11" customFormat="1" ht="11.25"/>
    <row r="253" s="11" customFormat="1" ht="11.25"/>
    <row r="254" s="11" customFormat="1" ht="11.25"/>
    <row r="255" s="11" customFormat="1" ht="11.25"/>
    <row r="256" s="11" customFormat="1" ht="11.25"/>
    <row r="257" s="11" customFormat="1" ht="11.25"/>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row r="316" s="11" customFormat="1" ht="11.25"/>
    <row r="317" s="11" customFormat="1" ht="11.25"/>
    <row r="318" s="11" customFormat="1" ht="11.25"/>
    <row r="319" s="11" customFormat="1" ht="11.25"/>
    <row r="320" s="11" customFormat="1" ht="11.25"/>
    <row r="321" s="11" customFormat="1" ht="11.25"/>
    <row r="322" s="11" customFormat="1" ht="11.25"/>
    <row r="323" s="11" customFormat="1" ht="11.25"/>
    <row r="324" s="11" customFormat="1" ht="11.25"/>
    <row r="325" s="11" customFormat="1" ht="11.25"/>
    <row r="326" s="11" customFormat="1" ht="11.25"/>
    <row r="327" s="11" customFormat="1" ht="11.25"/>
    <row r="328" s="11" customFormat="1" ht="11.25"/>
    <row r="329" s="11" customFormat="1" ht="11.25"/>
    <row r="330" s="11" customFormat="1" ht="11.25"/>
    <row r="331" s="11" customFormat="1" ht="11.25"/>
    <row r="332" s="11" customFormat="1" ht="11.25"/>
    <row r="333" s="11" customFormat="1" ht="11.25"/>
    <row r="334" s="11" customFormat="1" ht="11.25"/>
    <row r="335" s="11" customFormat="1" ht="11.25"/>
    <row r="336" s="11" customFormat="1" ht="11.25"/>
    <row r="337" s="11" customFormat="1" ht="11.25"/>
    <row r="338" s="11" customFormat="1" ht="11.25"/>
    <row r="339" s="11" customFormat="1" ht="11.25"/>
    <row r="340" s="11" customFormat="1" ht="11.25"/>
    <row r="341" s="11" customFormat="1" ht="11.25"/>
    <row r="342" s="11" customFormat="1" ht="11.25"/>
    <row r="343" s="11" customFormat="1" ht="11.25"/>
    <row r="344" s="11" customFormat="1" ht="11.25"/>
    <row r="345" s="11" customFormat="1" ht="11.25"/>
    <row r="346" s="11" customFormat="1" ht="11.25"/>
    <row r="347" s="11" customFormat="1" ht="11.25"/>
    <row r="348" s="11" customFormat="1" ht="11.25"/>
    <row r="349" s="11" customFormat="1" ht="11.25"/>
    <row r="350" s="11" customFormat="1" ht="11.25"/>
    <row r="351" s="11" customFormat="1" ht="11.25"/>
    <row r="352" s="11" customFormat="1" ht="11.25"/>
    <row r="353" s="11" customFormat="1" ht="11.25"/>
    <row r="354" s="11" customFormat="1" ht="11.25"/>
    <row r="355" s="11" customFormat="1" ht="11.25"/>
    <row r="356" s="11" customFormat="1" ht="11.25"/>
    <row r="357" s="11" customFormat="1" ht="11.25"/>
    <row r="358" s="11" customFormat="1" ht="11.25"/>
    <row r="359" s="11" customFormat="1" ht="11.25"/>
    <row r="360" s="11" customFormat="1" ht="11.25"/>
    <row r="361" s="11" customFormat="1" ht="11.25"/>
    <row r="362" s="11" customFormat="1" ht="11.25"/>
    <row r="363" s="11" customFormat="1" ht="11.25"/>
    <row r="364" s="11" customFormat="1" ht="11.25"/>
    <row r="365" s="11" customFormat="1" ht="11.25"/>
    <row r="366" s="11" customFormat="1" ht="11.25"/>
    <row r="367" s="11" customFormat="1" ht="11.25"/>
    <row r="368" s="11" customFormat="1" ht="11.25"/>
    <row r="369" s="11" customFormat="1" ht="11.25"/>
    <row r="370" s="11" customFormat="1" ht="11.25"/>
    <row r="371" s="11" customFormat="1" ht="11.25"/>
    <row r="372" s="11" customFormat="1" ht="11.25"/>
    <row r="373" s="11" customFormat="1" ht="11.25"/>
    <row r="374" s="11" customFormat="1" ht="11.25"/>
    <row r="375" s="11" customFormat="1" ht="11.25"/>
    <row r="376" s="11" customFormat="1" ht="11.25"/>
    <row r="377" s="11" customFormat="1" ht="11.25"/>
    <row r="378" s="11" customFormat="1" ht="11.25"/>
    <row r="379" s="11" customFormat="1" ht="11.25"/>
    <row r="380" s="11" customFormat="1" ht="11.25"/>
    <row r="381" s="11" customFormat="1" ht="11.25"/>
    <row r="382" s="11" customFormat="1" ht="11.25"/>
    <row r="383" s="11" customFormat="1" ht="11.25"/>
    <row r="384" s="11" customFormat="1" ht="11.25"/>
    <row r="385" s="11" customFormat="1" ht="11.25"/>
    <row r="386" s="11" customFormat="1" ht="11.25"/>
    <row r="387" s="11" customFormat="1" ht="11.25"/>
    <row r="388" s="11" customFormat="1" ht="11.25"/>
    <row r="389" s="11" customFormat="1" ht="11.25"/>
    <row r="390" s="11" customFormat="1" ht="11.25"/>
    <row r="391" s="11" customFormat="1" ht="11.25"/>
    <row r="392" s="11" customFormat="1" ht="11.25"/>
    <row r="393" s="11" customFormat="1" ht="11.25"/>
    <row r="394" s="11" customFormat="1" ht="11.25"/>
    <row r="395" s="11" customFormat="1" ht="11.25"/>
    <row r="396" s="11" customFormat="1" ht="11.25"/>
    <row r="397" s="11" customFormat="1" ht="11.25"/>
    <row r="398" s="11" customFormat="1" ht="11.25"/>
    <row r="399" s="11" customFormat="1" ht="11.25"/>
    <row r="400" s="11" customFormat="1" ht="11.25"/>
    <row r="401" s="11" customFormat="1" ht="11.25"/>
    <row r="402" s="11" customFormat="1" ht="11.25"/>
    <row r="403" s="11" customFormat="1" ht="11.25"/>
    <row r="404" s="11" customFormat="1" ht="11.25"/>
    <row r="405" s="11" customFormat="1" ht="11.25"/>
    <row r="406" s="11" customFormat="1" ht="11.25"/>
    <row r="407" s="11" customFormat="1" ht="11.25"/>
    <row r="408" s="11" customFormat="1" ht="11.25"/>
    <row r="409" s="11" customFormat="1" ht="11.25"/>
    <row r="410" s="11" customFormat="1" ht="11.25"/>
    <row r="411" s="11" customFormat="1" ht="11.25"/>
    <row r="412" s="11" customFormat="1" ht="11.25"/>
    <row r="413" s="11" customFormat="1" ht="11.25"/>
    <row r="414" s="11" customFormat="1" ht="11.25"/>
    <row r="415" s="11" customFormat="1" ht="11.25"/>
    <row r="416" s="11" customFormat="1" ht="11.25"/>
    <row r="417" s="11" customFormat="1" ht="11.25"/>
    <row r="418" s="11" customFormat="1" ht="11.25"/>
    <row r="419" s="11" customFormat="1" ht="11.25"/>
    <row r="420" s="11" customFormat="1" ht="11.25"/>
    <row r="421" s="11" customFormat="1" ht="11.25"/>
    <row r="422" s="11" customFormat="1" ht="11.25"/>
    <row r="423" s="11" customFormat="1" ht="11.25"/>
    <row r="424" s="11" customFormat="1" ht="11.25"/>
    <row r="425" s="11" customFormat="1" ht="11.25"/>
    <row r="426" s="11" customFormat="1" ht="11.25"/>
    <row r="427" s="11" customFormat="1" ht="11.25"/>
    <row r="428" s="11" customFormat="1" ht="11.25"/>
    <row r="429" s="11" customFormat="1" ht="11.25"/>
    <row r="430" s="11" customFormat="1" ht="11.25"/>
    <row r="431" s="11" customFormat="1" ht="11.25"/>
    <row r="432" s="11" customFormat="1" ht="11.25"/>
    <row r="433" s="11" customFormat="1" ht="11.25"/>
    <row r="434" s="11" customFormat="1" ht="11.25"/>
    <row r="435" s="11" customFormat="1" ht="11.25"/>
    <row r="436" s="11" customFormat="1" ht="11.25"/>
    <row r="437" s="11" customFormat="1" ht="11.25"/>
    <row r="438" s="11" customFormat="1" ht="11.25"/>
    <row r="439" s="11" customFormat="1" ht="11.25"/>
    <row r="440" s="11" customFormat="1" ht="11.25"/>
    <row r="441" s="11" customFormat="1" ht="11.25"/>
    <row r="442" s="11" customFormat="1" ht="11.25"/>
    <row r="443" s="11" customFormat="1" ht="11.25"/>
    <row r="444" s="11" customFormat="1" ht="11.25"/>
    <row r="445" s="11" customFormat="1" ht="11.25"/>
    <row r="446" s="11" customFormat="1" ht="11.25"/>
    <row r="447" s="11" customFormat="1" ht="11.25"/>
    <row r="448" s="11" customFormat="1" ht="11.25"/>
    <row r="449" s="11" customFormat="1" ht="11.25"/>
    <row r="450" s="11" customFormat="1" ht="11.25"/>
    <row r="451" s="11" customFormat="1" ht="11.25"/>
    <row r="452" s="11" customFormat="1" ht="11.25"/>
    <row r="453" s="11" customFormat="1" ht="11.25"/>
    <row r="454" s="11" customFormat="1" ht="11.25"/>
    <row r="455" s="11" customFormat="1" ht="11.25"/>
    <row r="456" s="11" customFormat="1" ht="11.25"/>
    <row r="457" s="11" customFormat="1" ht="11.25"/>
    <row r="458" s="11" customFormat="1" ht="11.25"/>
    <row r="459" s="11" customFormat="1" ht="11.25"/>
    <row r="460" s="11" customFormat="1" ht="11.25"/>
    <row r="461" s="11" customFormat="1" ht="11.25"/>
    <row r="462" s="11" customFormat="1" ht="11.25"/>
    <row r="463" s="11" customFormat="1" ht="11.25"/>
    <row r="464" s="11" customFormat="1" ht="11.25"/>
    <row r="465" s="11" customFormat="1" ht="11.25"/>
    <row r="466" s="11" customFormat="1" ht="11.25"/>
    <row r="467" s="11" customFormat="1" ht="11.25"/>
    <row r="468" s="11" customFormat="1" ht="11.25"/>
    <row r="469" s="11" customFormat="1" ht="11.25"/>
    <row r="470" s="11" customFormat="1" ht="11.25"/>
    <row r="471" s="11" customFormat="1" ht="11.25"/>
    <row r="472" s="11" customFormat="1" ht="11.25"/>
    <row r="473" s="11" customFormat="1" ht="11.25"/>
    <row r="474" s="11" customFormat="1" ht="11.25"/>
    <row r="475" s="11" customFormat="1" ht="11.25"/>
    <row r="476" s="11" customFormat="1" ht="11.25"/>
    <row r="477" s="11" customFormat="1" ht="11.25"/>
    <row r="478" s="11" customFormat="1" ht="11.25"/>
    <row r="479" s="11" customFormat="1" ht="11.25"/>
    <row r="480" s="11" customFormat="1" ht="11.25"/>
    <row r="481" s="11" customFormat="1" ht="11.25"/>
    <row r="482" s="11" customFormat="1" ht="11.25"/>
    <row r="483" s="11" customFormat="1" ht="11.25"/>
    <row r="484" s="11" customFormat="1" ht="11.25"/>
    <row r="485" s="11" customFormat="1" ht="11.25"/>
    <row r="486" s="11" customFormat="1" ht="11.25"/>
    <row r="487" s="11" customFormat="1" ht="11.25"/>
    <row r="488" s="11" customFormat="1" ht="11.25"/>
    <row r="489" s="11" customFormat="1" ht="11.25"/>
    <row r="490" s="11" customFormat="1" ht="11.25"/>
    <row r="491" s="11" customFormat="1" ht="11.25"/>
    <row r="492" s="11" customFormat="1" ht="11.25"/>
    <row r="493" s="11" customFormat="1" ht="11.25"/>
    <row r="494" s="11" customFormat="1" ht="11.25"/>
    <row r="495" s="11" customFormat="1" ht="11.25"/>
    <row r="496" s="11" customFormat="1" ht="11.25"/>
    <row r="497" s="11" customFormat="1" ht="11.25"/>
    <row r="498" s="11" customFormat="1" ht="11.25"/>
    <row r="499" s="11" customFormat="1" ht="11.25"/>
    <row r="500" s="11" customFormat="1" ht="11.25"/>
    <row r="501" s="11" customFormat="1" ht="11.25"/>
    <row r="502" s="11" customFormat="1" ht="11.25"/>
    <row r="503" s="11" customFormat="1" ht="11.25"/>
    <row r="504" s="11" customFormat="1" ht="11.25"/>
    <row r="505" s="11" customFormat="1" ht="11.25"/>
    <row r="506" s="11" customFormat="1" ht="11.25"/>
    <row r="507" s="11" customFormat="1" ht="11.25"/>
    <row r="508" s="11" customFormat="1" ht="11.25"/>
    <row r="509" s="11" customFormat="1" ht="11.25"/>
    <row r="510" s="11" customFormat="1" ht="11.25"/>
    <row r="511" s="11" customFormat="1" ht="11.25"/>
    <row r="512" s="11" customFormat="1" ht="11.25"/>
    <row r="513" s="11" customFormat="1" ht="11.25"/>
    <row r="514" s="11" customFormat="1" ht="11.25"/>
    <row r="515" s="11" customFormat="1" ht="11.25"/>
    <row r="516" s="11" customFormat="1" ht="11.25"/>
    <row r="517" s="11" customFormat="1" ht="11.25"/>
    <row r="518" s="11" customFormat="1" ht="11.25"/>
    <row r="519" s="11" customFormat="1" ht="11.25"/>
    <row r="520" s="11" customFormat="1" ht="11.25"/>
    <row r="521" s="11" customFormat="1" ht="11.25"/>
    <row r="522" s="11" customFormat="1" ht="11.25"/>
    <row r="523" s="11" customFormat="1" ht="11.25"/>
    <row r="524" s="11" customFormat="1" ht="11.25"/>
    <row r="525" s="11" customFormat="1" ht="11.25"/>
    <row r="526" s="11" customFormat="1" ht="11.25"/>
    <row r="527" s="11" customFormat="1" ht="11.25"/>
    <row r="528" s="11" customFormat="1" ht="11.25"/>
    <row r="529" s="11" customFormat="1" ht="11.25"/>
    <row r="530" s="11" customFormat="1" ht="11.25"/>
    <row r="531" s="11" customFormat="1" ht="11.25"/>
    <row r="532" s="11" customFormat="1" ht="11.25"/>
    <row r="533" s="11" customFormat="1" ht="11.25"/>
    <row r="534" s="11" customFormat="1" ht="11.25"/>
    <row r="535" s="11" customFormat="1" ht="11.25"/>
    <row r="536" s="11" customFormat="1" ht="11.25"/>
    <row r="537" s="11" customFormat="1" ht="11.25"/>
    <row r="538" s="11" customFormat="1" ht="11.25"/>
    <row r="539" s="11" customFormat="1" ht="11.25"/>
    <row r="540" s="11" customFormat="1" ht="11.25"/>
    <row r="541" s="11" customFormat="1" ht="11.25"/>
    <row r="542" s="11" customFormat="1" ht="11.25"/>
    <row r="543" s="11" customFormat="1" ht="11.25"/>
    <row r="544" s="11" customFormat="1" ht="11.25"/>
    <row r="545" s="11" customFormat="1" ht="11.25"/>
    <row r="546" s="11" customFormat="1" ht="11.25"/>
    <row r="547" s="11" customFormat="1" ht="11.25"/>
    <row r="548" s="11" customFormat="1" ht="11.25"/>
    <row r="549" s="11" customFormat="1" ht="11.25"/>
    <row r="550" s="11" customFormat="1" ht="11.25"/>
    <row r="551" s="11" customFormat="1" ht="11.25"/>
    <row r="552" s="11" customFormat="1" ht="11.25"/>
    <row r="553" s="11" customFormat="1" ht="11.25"/>
    <row r="554" s="11" customFormat="1" ht="11.25"/>
    <row r="555" s="11" customFormat="1" ht="11.25"/>
    <row r="556" s="11" customFormat="1" ht="11.25"/>
    <row r="557" s="11" customFormat="1" ht="11.25"/>
    <row r="558" s="11" customFormat="1" ht="11.25"/>
    <row r="559" s="11" customFormat="1" ht="11.25"/>
    <row r="560" s="11" customFormat="1" ht="11.25"/>
    <row r="561" s="11" customFormat="1" ht="11.25"/>
    <row r="562" s="11" customFormat="1" ht="11.25"/>
    <row r="563" s="11" customFormat="1" ht="11.25"/>
    <row r="564" s="11" customFormat="1" ht="11.25"/>
    <row r="565" s="11" customFormat="1" ht="11.25"/>
    <row r="566" s="11" customFormat="1" ht="11.25"/>
    <row r="567" s="11" customFormat="1" ht="11.25"/>
    <row r="568" s="11" customFormat="1" ht="11.25"/>
    <row r="569" s="11" customFormat="1" ht="11.25"/>
    <row r="570" s="11" customFormat="1" ht="11.25"/>
    <row r="571" s="11" customFormat="1" ht="11.25"/>
    <row r="572" s="11" customFormat="1" ht="11.25"/>
    <row r="573" s="11" customFormat="1" ht="11.25"/>
    <row r="574" s="11" customFormat="1" ht="11.25"/>
    <row r="575" s="11" customFormat="1" ht="11.25"/>
    <row r="576" s="11" customFormat="1" ht="11.25"/>
    <row r="577" s="11" customFormat="1" ht="11.25"/>
    <row r="578" s="11" customFormat="1" ht="11.25"/>
    <row r="579" s="11" customFormat="1" ht="11.25"/>
    <row r="580" s="11" customFormat="1" ht="11.25"/>
    <row r="581" s="11" customFormat="1" ht="11.25"/>
    <row r="582" s="11" customFormat="1" ht="11.25"/>
    <row r="583" s="11" customFormat="1" ht="11.25"/>
    <row r="584" s="11" customFormat="1" ht="11.25"/>
    <row r="585" s="11" customFormat="1" ht="11.25"/>
    <row r="586" s="11" customFormat="1" ht="11.25"/>
    <row r="587" s="11" customFormat="1" ht="11.25"/>
    <row r="588" s="11" customFormat="1" ht="11.25"/>
    <row r="589" s="11" customFormat="1" ht="11.25"/>
    <row r="590" s="11" customFormat="1" ht="11.25"/>
    <row r="591" s="11" customFormat="1" ht="11.25"/>
    <row r="592" s="11" customFormat="1" ht="11.25"/>
    <row r="593" s="11" customFormat="1" ht="11.25"/>
    <row r="594" s="11" customFormat="1" ht="11.25"/>
    <row r="595" s="11" customFormat="1" ht="11.25"/>
    <row r="596" s="11" customFormat="1" ht="11.25"/>
    <row r="597" s="11" customFormat="1" ht="11.25"/>
    <row r="598" s="11" customFormat="1" ht="11.25"/>
    <row r="599" s="11" customFormat="1" ht="11.25"/>
    <row r="600" s="11" customFormat="1" ht="11.25"/>
    <row r="601" s="11" customFormat="1" ht="11.25"/>
    <row r="602" s="11" customFormat="1" ht="11.25"/>
    <row r="603" s="11" customFormat="1" ht="11.25"/>
    <row r="604" s="11" customFormat="1" ht="11.25"/>
    <row r="605" s="11" customFormat="1" ht="11.25"/>
    <row r="606" s="11" customFormat="1" ht="11.25"/>
    <row r="607" s="11" customFormat="1" ht="11.25"/>
    <row r="608" s="11" customFormat="1" ht="11.25"/>
    <row r="609" s="11" customFormat="1" ht="11.25"/>
    <row r="610" s="11" customFormat="1" ht="11.25"/>
    <row r="611" s="11" customFormat="1" ht="11.25"/>
    <row r="612" s="11" customFormat="1" ht="11.25"/>
    <row r="613" s="11" customFormat="1" ht="11.25"/>
    <row r="614" s="11" customFormat="1" ht="11.25"/>
    <row r="615" s="11" customFormat="1" ht="11.25"/>
    <row r="616" s="11" customFormat="1" ht="11.25"/>
    <row r="617" s="11" customFormat="1" ht="11.25"/>
    <row r="618" s="11" customFormat="1" ht="11.25"/>
    <row r="619" s="11" customFormat="1" ht="11.25"/>
    <row r="620" s="11" customFormat="1" ht="11.25"/>
    <row r="621" s="11" customFormat="1" ht="11.25"/>
    <row r="622" s="11" customFormat="1" ht="11.25"/>
    <row r="623" s="11" customFormat="1" ht="11.25"/>
    <row r="624" s="11" customFormat="1" ht="11.25"/>
    <row r="625" s="11" customFormat="1" ht="11.25"/>
    <row r="626" s="11" customFormat="1" ht="11.25"/>
    <row r="627" s="11" customFormat="1" ht="11.25"/>
    <row r="628" s="11" customFormat="1" ht="11.25"/>
    <row r="629" s="11" customFormat="1" ht="11.25"/>
    <row r="630" s="11" customFormat="1" ht="11.25"/>
    <row r="631" s="11" customFormat="1" ht="11.25"/>
    <row r="632" s="11" customFormat="1" ht="11.25"/>
    <row r="633" s="11" customFormat="1" ht="11.25"/>
    <row r="634" s="11" customFormat="1" ht="11.25"/>
    <row r="635" s="11" customFormat="1" ht="11.25"/>
    <row r="636" s="11" customFormat="1" ht="11.25"/>
    <row r="637" s="11" customFormat="1" ht="11.25"/>
    <row r="638" s="11" customFormat="1" ht="11.25"/>
    <row r="639" s="11" customFormat="1" ht="11.25"/>
    <row r="640" s="11" customFormat="1" ht="11.25"/>
    <row r="641" s="11" customFormat="1" ht="11.25"/>
    <row r="642" s="11" customFormat="1" ht="11.25"/>
    <row r="643" s="11" customFormat="1" ht="11.25"/>
    <row r="644" s="11" customFormat="1" ht="11.25"/>
    <row r="645" s="11" customFormat="1" ht="11.25"/>
    <row r="646" s="11" customFormat="1" ht="11.25"/>
    <row r="647" s="11" customFormat="1" ht="11.25"/>
    <row r="648" s="11" customFormat="1" ht="11.25"/>
    <row r="649" s="11" customFormat="1" ht="11.25"/>
    <row r="650" s="11" customFormat="1" ht="11.25"/>
    <row r="651" s="11" customFormat="1" ht="11.25"/>
    <row r="652" s="11" customFormat="1" ht="11.25"/>
    <row r="653" s="11" customFormat="1" ht="11.25"/>
    <row r="654" s="11" customFormat="1" ht="11.25"/>
    <row r="655" s="11" customFormat="1" ht="11.25"/>
    <row r="656" s="11" customFormat="1" ht="11.25"/>
    <row r="657" s="11" customFormat="1" ht="11.25"/>
    <row r="658" s="11" customFormat="1" ht="11.25"/>
    <row r="659" s="11" customFormat="1" ht="11.25"/>
    <row r="660" s="11" customFormat="1" ht="11.25"/>
    <row r="661" s="11" customFormat="1" ht="11.25"/>
    <row r="662" s="11" customFormat="1" ht="11.25"/>
    <row r="663" s="11" customFormat="1" ht="11.25"/>
    <row r="664" s="11" customFormat="1" ht="11.25"/>
    <row r="665" s="11" customFormat="1" ht="11.25"/>
    <row r="666" s="11" customFormat="1" ht="11.25"/>
    <row r="667" s="11" customFormat="1" ht="11.25"/>
    <row r="668" s="11" customFormat="1" ht="11.25"/>
    <row r="669" s="11" customFormat="1" ht="11.25"/>
    <row r="670" s="11" customFormat="1" ht="11.25"/>
    <row r="671" s="11" customFormat="1" ht="11.25"/>
    <row r="672" s="11" customFormat="1" ht="11.25"/>
    <row r="673" s="11" customFormat="1" ht="11.25"/>
    <row r="674" s="11" customFormat="1" ht="11.25"/>
    <row r="675" s="11" customFormat="1" ht="11.25"/>
    <row r="676" s="11" customFormat="1" ht="11.25"/>
    <row r="677" s="11" customFormat="1" ht="11.25"/>
    <row r="678" s="11" customFormat="1" ht="11.25"/>
    <row r="679" s="11" customFormat="1" ht="11.25"/>
    <row r="680" s="11" customFormat="1" ht="11.25"/>
    <row r="681" s="11" customFormat="1" ht="11.25"/>
    <row r="682" s="11" customFormat="1" ht="11.25"/>
    <row r="683" s="11" customFormat="1" ht="11.25"/>
    <row r="684" s="11" customFormat="1" ht="11.25"/>
    <row r="685" s="11" customFormat="1" ht="11.25"/>
    <row r="686" s="11" customFormat="1" ht="11.25"/>
    <row r="687" s="11" customFormat="1" ht="11.25"/>
    <row r="688" s="11" customFormat="1" ht="11.25"/>
    <row r="689" s="11" customFormat="1" ht="11.25"/>
    <row r="690" s="11" customFormat="1" ht="11.25"/>
    <row r="691" s="11" customFormat="1" ht="11.25"/>
    <row r="692" s="11" customFormat="1" ht="11.25"/>
    <row r="693" s="11" customFormat="1" ht="11.25"/>
    <row r="694" s="11" customFormat="1" ht="11.25"/>
    <row r="695" s="11" customFormat="1" ht="11.25"/>
    <row r="696" s="11" customFormat="1" ht="11.25"/>
    <row r="697" s="11" customFormat="1" ht="11.25"/>
    <row r="698" s="11" customFormat="1" ht="11.25"/>
    <row r="699" s="11" customFormat="1" ht="11.25"/>
    <row r="700" s="11" customFormat="1" ht="11.25"/>
    <row r="701" s="11" customFormat="1" ht="11.25"/>
    <row r="702" s="11" customFormat="1" ht="11.25"/>
    <row r="703" s="11" customFormat="1" ht="11.25"/>
    <row r="704" s="11" customFormat="1" ht="11.25"/>
    <row r="705" s="11" customFormat="1" ht="11.25"/>
    <row r="706" s="11" customFormat="1" ht="11.25"/>
    <row r="707" s="11" customFormat="1" ht="11.25"/>
    <row r="708" s="11" customFormat="1" ht="11.25"/>
    <row r="709" s="11" customFormat="1" ht="11.25"/>
    <row r="710" s="11" customFormat="1" ht="11.25"/>
    <row r="711" s="11" customFormat="1" ht="11.25"/>
    <row r="712" s="11" customFormat="1" ht="11.25"/>
    <row r="713" s="11" customFormat="1" ht="11.25"/>
    <row r="714" s="11" customFormat="1" ht="11.25"/>
    <row r="715" s="11" customFormat="1" ht="11.25"/>
    <row r="716" s="11" customFormat="1" ht="11.25"/>
    <row r="717" s="11" customFormat="1" ht="11.25"/>
    <row r="718" s="11" customFormat="1" ht="11.25"/>
    <row r="719" s="11" customFormat="1" ht="11.25"/>
    <row r="720" s="11" customFormat="1" ht="11.25"/>
    <row r="721" s="11" customFormat="1" ht="11.25"/>
    <row r="722" s="11" customFormat="1" ht="11.25"/>
    <row r="723" s="11" customFormat="1" ht="11.25"/>
    <row r="724" s="11" customFormat="1" ht="11.25"/>
    <row r="725" s="11" customFormat="1" ht="11.25"/>
    <row r="726" s="11" customFormat="1" ht="11.25"/>
    <row r="727" s="11" customFormat="1" ht="11.25"/>
    <row r="728" s="11" customFormat="1" ht="11.25"/>
    <row r="729" s="11" customFormat="1" ht="11.25"/>
    <row r="730" s="11" customFormat="1" ht="11.25"/>
    <row r="731" s="11" customFormat="1" ht="11.25"/>
    <row r="732" s="11" customFormat="1" ht="11.25"/>
    <row r="733" s="11" customFormat="1" ht="11.25"/>
    <row r="734" s="11" customFormat="1" ht="11.25"/>
    <row r="735" s="11" customFormat="1" ht="11.25"/>
    <row r="736" s="11" customFormat="1" ht="11.25"/>
    <row r="737" s="11" customFormat="1" ht="11.25"/>
    <row r="738" s="11" customFormat="1" ht="11.25"/>
    <row r="739" s="11" customFormat="1" ht="11.25"/>
    <row r="740" s="11" customFormat="1" ht="11.25"/>
    <row r="741" s="11" customFormat="1" ht="11.25"/>
    <row r="742" s="11" customFormat="1" ht="11.25"/>
    <row r="743" s="11" customFormat="1" ht="11.25"/>
    <row r="744" s="11" customFormat="1" ht="11.25"/>
    <row r="745" s="11" customFormat="1" ht="11.25"/>
    <row r="746" s="11" customFormat="1" ht="11.25"/>
    <row r="747" s="11" customFormat="1" ht="11.25"/>
    <row r="748" s="11" customFormat="1" ht="11.25"/>
    <row r="749" s="11" customFormat="1" ht="11.25"/>
    <row r="750" s="11" customFormat="1" ht="11.25"/>
    <row r="751" s="11" customFormat="1" ht="11.25"/>
    <row r="752" s="11" customFormat="1" ht="11.25"/>
    <row r="753" s="11" customFormat="1" ht="11.25"/>
    <row r="754" s="11" customFormat="1" ht="11.25"/>
    <row r="755" s="11" customFormat="1" ht="11.25"/>
    <row r="756" s="11" customFormat="1" ht="11.25"/>
    <row r="757" s="11" customFormat="1" ht="11.25"/>
    <row r="758" s="11" customFormat="1" ht="11.25"/>
    <row r="759" s="11" customFormat="1" ht="11.25"/>
    <row r="760" s="11" customFormat="1" ht="11.25"/>
    <row r="761" s="11" customFormat="1" ht="11.25"/>
    <row r="762" s="11" customFormat="1" ht="11.25"/>
    <row r="763" s="11" customFormat="1" ht="11.25"/>
    <row r="764" s="11" customFormat="1" ht="11.25"/>
    <row r="765" s="11" customFormat="1" ht="11.25"/>
    <row r="766" s="11" customFormat="1" ht="11.25"/>
    <row r="767" s="11" customFormat="1" ht="11.25"/>
    <row r="768" s="11" customFormat="1" ht="11.25"/>
    <row r="769" s="11" customFormat="1" ht="11.25"/>
    <row r="770" s="11" customFormat="1" ht="11.25"/>
    <row r="771" s="11" customFormat="1" ht="11.25"/>
    <row r="772" s="11" customFormat="1" ht="11.25"/>
    <row r="773" s="11" customFormat="1" ht="11.25"/>
    <row r="774" s="11" customFormat="1" ht="11.25"/>
    <row r="775" s="11" customFormat="1" ht="11.25"/>
    <row r="776" s="11" customFormat="1" ht="11.25"/>
    <row r="777" s="11" customFormat="1" ht="11.25"/>
    <row r="778" s="11" customFormat="1" ht="11.25"/>
    <row r="779" s="11" customFormat="1" ht="11.25"/>
    <row r="780" s="11" customFormat="1" ht="11.25"/>
    <row r="781" s="11" customFormat="1" ht="11.25"/>
    <row r="782" s="11" customFormat="1" ht="11.25"/>
    <row r="783" s="11" customFormat="1" ht="11.25"/>
    <row r="784" s="11" customFormat="1" ht="11.25"/>
    <row r="785" s="11" customFormat="1" ht="11.25"/>
    <row r="786" s="11" customFormat="1" ht="11.25"/>
    <row r="787" s="11" customFormat="1" ht="11.25"/>
    <row r="788" s="11" customFormat="1" ht="11.25"/>
    <row r="789" s="11" customFormat="1" ht="11.25"/>
    <row r="790" s="11" customFormat="1" ht="11.25"/>
    <row r="791" s="11" customFormat="1" ht="11.25"/>
    <row r="792" s="11" customFormat="1" ht="11.25"/>
    <row r="793" s="11" customFormat="1" ht="11.25"/>
    <row r="794" s="11" customFormat="1" ht="11.25"/>
    <row r="795" s="11" customFormat="1" ht="11.25"/>
    <row r="796" s="11" customFormat="1" ht="11.25"/>
    <row r="797" s="11" customFormat="1" ht="11.25"/>
    <row r="798" s="11" customFormat="1" ht="11.25"/>
    <row r="799" s="11" customFormat="1" ht="11.25"/>
    <row r="800" s="11" customFormat="1" ht="11.25"/>
    <row r="801" s="11" customFormat="1" ht="11.25"/>
    <row r="802" s="11" customFormat="1" ht="11.25"/>
    <row r="803" s="11" customFormat="1" ht="11.25"/>
    <row r="804" s="11" customFormat="1" ht="11.25"/>
    <row r="805" s="11" customFormat="1" ht="11.25"/>
    <row r="806" s="11" customFormat="1" ht="11.25"/>
    <row r="807" s="11" customFormat="1" ht="11.25"/>
    <row r="808" s="11" customFormat="1" ht="11.25"/>
    <row r="809" s="11" customFormat="1" ht="11.25"/>
    <row r="810" s="11" customFormat="1" ht="11.25"/>
    <row r="811" s="11" customFormat="1" ht="11.25"/>
    <row r="812" s="11" customFormat="1" ht="11.25"/>
    <row r="813" s="11" customFormat="1" ht="11.25"/>
    <row r="814" s="11" customFormat="1" ht="11.25"/>
    <row r="815" s="11" customFormat="1" ht="11.25"/>
    <row r="816" s="11" customFormat="1" ht="11.25"/>
    <row r="817" s="11" customFormat="1" ht="11.25"/>
    <row r="818" s="11" customFormat="1" ht="11.25"/>
    <row r="819" s="11" customFormat="1" ht="11.25"/>
    <row r="820" s="11" customFormat="1" ht="11.25"/>
    <row r="821" s="11" customFormat="1" ht="11.25"/>
    <row r="822" s="11" customFormat="1" ht="11.25"/>
    <row r="823" s="11" customFormat="1" ht="11.25"/>
    <row r="824" s="11" customFormat="1" ht="11.25"/>
    <row r="825" s="11" customFormat="1" ht="11.25"/>
    <row r="826" s="11" customFormat="1" ht="11.25"/>
    <row r="827" s="11" customFormat="1" ht="11.25"/>
    <row r="828" s="11" customFormat="1" ht="11.25"/>
    <row r="829" s="11" customFormat="1" ht="11.25"/>
    <row r="830" s="11" customFormat="1" ht="11.25"/>
    <row r="831" s="11" customFormat="1" ht="11.25"/>
    <row r="832" s="11" customFormat="1" ht="11.25"/>
    <row r="833" s="11" customFormat="1" ht="11.25"/>
    <row r="834" s="11" customFormat="1" ht="11.25"/>
    <row r="835" s="11" customFormat="1" ht="11.25"/>
    <row r="836" s="11" customFormat="1" ht="11.25"/>
    <row r="837" s="11" customFormat="1" ht="11.25"/>
    <row r="838" s="11" customFormat="1" ht="11.25"/>
    <row r="839" s="11" customFormat="1" ht="11.25"/>
    <row r="840" s="11" customFormat="1" ht="11.25"/>
    <row r="841" s="11" customFormat="1" ht="11.25"/>
    <row r="842" s="11" customFormat="1" ht="11.25"/>
    <row r="843" s="11" customFormat="1" ht="11.25"/>
    <row r="844" s="11" customFormat="1" ht="11.25"/>
    <row r="845" s="11" customFormat="1" ht="11.25"/>
    <row r="846" s="11" customFormat="1" ht="11.25"/>
    <row r="847" s="11" customFormat="1" ht="11.25"/>
    <row r="848" s="11" customFormat="1" ht="11.25"/>
    <row r="849" s="11" customFormat="1" ht="11.25"/>
    <row r="850" s="11" customFormat="1" ht="11.25"/>
    <row r="851" s="11" customFormat="1" ht="11.25"/>
    <row r="852" s="11" customFormat="1" ht="11.25"/>
    <row r="853" s="11" customFormat="1" ht="11.25"/>
    <row r="854" s="11" customFormat="1" ht="11.25"/>
    <row r="855" s="11" customFormat="1" ht="11.25"/>
    <row r="856" s="11" customFormat="1" ht="11.25"/>
    <row r="857" s="11" customFormat="1" ht="11.25"/>
    <row r="858" s="11" customFormat="1" ht="11.25"/>
    <row r="859" s="11" customFormat="1" ht="11.25"/>
    <row r="860" s="11" customFormat="1" ht="11.25"/>
    <row r="861" s="11" customFormat="1" ht="11.25"/>
    <row r="862" s="11" customFormat="1" ht="11.25"/>
    <row r="863" s="11" customFormat="1" ht="11.25"/>
    <row r="864" s="11" customFormat="1" ht="11.25"/>
    <row r="865" s="11" customFormat="1" ht="11.25"/>
    <row r="866" s="11" customFormat="1" ht="11.25"/>
    <row r="867" s="11" customFormat="1" ht="11.25"/>
    <row r="868" s="11" customFormat="1" ht="11.25"/>
    <row r="869" s="11" customFormat="1" ht="11.25"/>
    <row r="870" s="11" customFormat="1" ht="11.25"/>
    <row r="871" s="11" customFormat="1" ht="11.25"/>
    <row r="872" s="11" customFormat="1" ht="11.25"/>
    <row r="873" s="11" customFormat="1" ht="11.25"/>
    <row r="874" s="11" customFormat="1" ht="11.25"/>
    <row r="875" s="11" customFormat="1" ht="11.25"/>
    <row r="876" s="11" customFormat="1" ht="11.25"/>
    <row r="877" s="11" customFormat="1" ht="11.25"/>
    <row r="878" s="11" customFormat="1" ht="11.25"/>
    <row r="879" s="11" customFormat="1" ht="11.25"/>
    <row r="880" s="11" customFormat="1" ht="11.25"/>
    <row r="881" s="11" customFormat="1" ht="11.25"/>
    <row r="882" s="11" customFormat="1" ht="11.25"/>
    <row r="883" s="11" customFormat="1" ht="11.25"/>
    <row r="884" s="11" customFormat="1" ht="11.25"/>
    <row r="885" s="11" customFormat="1" ht="11.25"/>
    <row r="886" s="11" customFormat="1" ht="11.25"/>
    <row r="887" s="11" customFormat="1" ht="11.25"/>
    <row r="888" s="11" customFormat="1" ht="11.25"/>
    <row r="889" s="11" customFormat="1" ht="11.25"/>
    <row r="890" s="11" customFormat="1" ht="11.25"/>
    <row r="891" s="11" customFormat="1" ht="11.25"/>
    <row r="892" s="11" customFormat="1" ht="11.25"/>
    <row r="893" s="11" customFormat="1" ht="11.25"/>
    <row r="894" s="11" customFormat="1" ht="11.25"/>
    <row r="895" s="11" customFormat="1" ht="11.25"/>
    <row r="896" s="11" customFormat="1" ht="11.25"/>
    <row r="897" s="11" customFormat="1" ht="11.25"/>
    <row r="898" s="11" customFormat="1" ht="11.25"/>
    <row r="899" s="11" customFormat="1" ht="11.25"/>
    <row r="900" s="11" customFormat="1" ht="11.25"/>
    <row r="901" s="11" customFormat="1" ht="11.25"/>
    <row r="902" s="11" customFormat="1" ht="11.25"/>
    <row r="903" s="11" customFormat="1" ht="11.25"/>
    <row r="904" s="11" customFormat="1" ht="11.25"/>
    <row r="905" s="11" customFormat="1" ht="11.25"/>
    <row r="906" s="11" customFormat="1" ht="11.25"/>
    <row r="907" s="11" customFormat="1" ht="11.25"/>
    <row r="908" s="11" customFormat="1" ht="11.25"/>
    <row r="909" s="11" customFormat="1" ht="11.25"/>
    <row r="910" s="11" customFormat="1" ht="11.25"/>
    <row r="911" s="11" customFormat="1" ht="11.25"/>
    <row r="912" s="11" customFormat="1" ht="11.25"/>
    <row r="913" s="11" customFormat="1" ht="11.25"/>
    <row r="914" s="11" customFormat="1" ht="11.25"/>
    <row r="915" s="11" customFormat="1" ht="11.25"/>
    <row r="916" s="11" customFormat="1" ht="11.25"/>
    <row r="917" s="11" customFormat="1" ht="11.25"/>
    <row r="918" s="11" customFormat="1" ht="11.25"/>
    <row r="919" s="11" customFormat="1" ht="11.25"/>
    <row r="920" s="11" customFormat="1" ht="11.25"/>
    <row r="921" s="11" customFormat="1" ht="11.25"/>
    <row r="922" s="11" customFormat="1" ht="11.25"/>
    <row r="923" s="11" customFormat="1" ht="11.25"/>
    <row r="924" s="11" customFormat="1" ht="11.25"/>
    <row r="925" s="11" customFormat="1" ht="11.25"/>
    <row r="926" s="11" customFormat="1" ht="11.25"/>
    <row r="927" s="11" customFormat="1" ht="11.25"/>
    <row r="928" s="11" customFormat="1" ht="11.25"/>
    <row r="929" s="11" customFormat="1" ht="11.25"/>
    <row r="930" s="11" customFormat="1" ht="11.25"/>
    <row r="931" s="11" customFormat="1" ht="11.25"/>
    <row r="932" s="11" customFormat="1" ht="11.25"/>
    <row r="933" s="11" customFormat="1" ht="11.25"/>
    <row r="934" s="11" customFormat="1" ht="11.25"/>
    <row r="935" s="11" customFormat="1" ht="11.25"/>
    <row r="936" s="11" customFormat="1" ht="11.25"/>
    <row r="937" s="11" customFormat="1" ht="11.25"/>
    <row r="938" s="11" customFormat="1" ht="11.25"/>
    <row r="939" s="11" customFormat="1" ht="11.25"/>
    <row r="940" s="11" customFormat="1" ht="11.25"/>
    <row r="941" s="11" customFormat="1" ht="11.25"/>
    <row r="942" s="11" customFormat="1" ht="11.25"/>
    <row r="943" s="11" customFormat="1" ht="11.25"/>
    <row r="944" s="11" customFormat="1" ht="11.25"/>
    <row r="945" s="11" customFormat="1" ht="11.25"/>
    <row r="946" s="11" customFormat="1" ht="11.25"/>
    <row r="947" s="11" customFormat="1" ht="11.25"/>
    <row r="948" s="11" customFormat="1" ht="11.25"/>
    <row r="949" s="11" customFormat="1" ht="11.25"/>
    <row r="950" s="11" customFormat="1" ht="11.25"/>
    <row r="951" s="11" customFormat="1" ht="11.25"/>
    <row r="952" s="11" customFormat="1" ht="11.25"/>
    <row r="953" s="11" customFormat="1" ht="11.25"/>
    <row r="954" s="11" customFormat="1" ht="11.25"/>
    <row r="955" s="11" customFormat="1" ht="11.25"/>
    <row r="956" s="11" customFormat="1" ht="11.25"/>
    <row r="957" s="11" customFormat="1" ht="11.25"/>
    <row r="958" s="11" customFormat="1" ht="11.25"/>
    <row r="959" s="11" customFormat="1" ht="11.25"/>
    <row r="960" s="11" customFormat="1" ht="11.25"/>
    <row r="961" s="11" customFormat="1" ht="11.25"/>
    <row r="962" s="11" customFormat="1" ht="11.25"/>
    <row r="963" s="11" customFormat="1" ht="11.25"/>
    <row r="964" s="11" customFormat="1" ht="11.25"/>
    <row r="965" s="11" customFormat="1" ht="11.25"/>
    <row r="966" s="11" customFormat="1" ht="11.25"/>
    <row r="967" s="11" customFormat="1" ht="11.25"/>
    <row r="968" s="11" customFormat="1" ht="11.25"/>
    <row r="969" s="11" customFormat="1" ht="11.25"/>
    <row r="970" s="11" customFormat="1" ht="11.25"/>
    <row r="971" s="11" customFormat="1" ht="11.25"/>
    <row r="972" s="11" customFormat="1" ht="11.25"/>
    <row r="973" s="11" customFormat="1" ht="11.25"/>
    <row r="974" s="11" customFormat="1" ht="11.25"/>
    <row r="975" s="11" customFormat="1" ht="11.25"/>
    <row r="976" s="11" customFormat="1" ht="11.25"/>
    <row r="977" s="11" customFormat="1" ht="11.25"/>
    <row r="978" s="11" customFormat="1" ht="11.25"/>
    <row r="979" s="11" customFormat="1" ht="11.25"/>
    <row r="980" s="11" customFormat="1" ht="11.25"/>
    <row r="981" s="11" customFormat="1" ht="11.25"/>
    <row r="982" s="11" customFormat="1" ht="11.25"/>
    <row r="983" s="11" customFormat="1" ht="11.25"/>
    <row r="984" s="11" customFormat="1" ht="11.25"/>
    <row r="985" s="11" customFormat="1" ht="11.25"/>
    <row r="986" s="11" customFormat="1" ht="11.25"/>
    <row r="987" s="11" customFormat="1" ht="11.25"/>
    <row r="988" s="11" customFormat="1" ht="11.25"/>
    <row r="989" s="11" customFormat="1" ht="11.25"/>
    <row r="990" s="11" customFormat="1" ht="11.25"/>
    <row r="991" s="11" customFormat="1" ht="11.25"/>
    <row r="992" s="11" customFormat="1" ht="11.25"/>
    <row r="993" s="11" customFormat="1" ht="11.25"/>
    <row r="994" s="11" customFormat="1" ht="11.25"/>
    <row r="995" s="11" customFormat="1" ht="11.25"/>
    <row r="996" s="11" customFormat="1" ht="11.25"/>
    <row r="997" s="11" customFormat="1" ht="11.25"/>
    <row r="998" s="11" customFormat="1" ht="11.25"/>
    <row r="999" s="11" customFormat="1" ht="11.25"/>
    <row r="1000" s="11" customFormat="1" ht="11.25"/>
    <row r="1001" s="11" customFormat="1" ht="11.25"/>
    <row r="1002" s="11" customFormat="1" ht="11.25"/>
    <row r="1003" s="11" customFormat="1" ht="11.25"/>
    <row r="1004" s="11" customFormat="1" ht="11.25"/>
    <row r="1005" s="11" customFormat="1" ht="11.25"/>
    <row r="1006" s="11" customFormat="1" ht="11.25"/>
    <row r="1007" s="11" customFormat="1" ht="11.25"/>
    <row r="1008" s="11" customFormat="1" ht="11.25"/>
    <row r="1009" s="11" customFormat="1" ht="11.25"/>
    <row r="1010" s="11" customFormat="1" ht="11.25"/>
    <row r="1011" s="11" customFormat="1" ht="11.25"/>
    <row r="1012" s="11" customFormat="1" ht="11.25"/>
    <row r="1013" s="11" customFormat="1" ht="11.25"/>
    <row r="1014" s="11" customFormat="1" ht="11.25"/>
    <row r="1015" s="11" customFormat="1" ht="11.25"/>
    <row r="1016" s="11" customFormat="1" ht="11.25"/>
    <row r="1017" s="11" customFormat="1" ht="11.25"/>
    <row r="1018" s="11" customFormat="1" ht="11.25"/>
    <row r="1019" s="11" customFormat="1" ht="11.25"/>
    <row r="1020" s="11" customFormat="1" ht="11.25"/>
    <row r="1021" s="11" customFormat="1" ht="11.25"/>
    <row r="1022" s="11" customFormat="1" ht="11.25"/>
    <row r="1023" s="11" customFormat="1" ht="11.25"/>
    <row r="1024" s="11" customFormat="1" ht="11.25"/>
    <row r="1025" s="11" customFormat="1" ht="11.25"/>
    <row r="1026" s="11" customFormat="1" ht="11.25"/>
    <row r="1027" s="11" customFormat="1" ht="11.25"/>
    <row r="1028" s="11" customFormat="1" ht="11.25"/>
    <row r="1029" s="11" customFormat="1" ht="11.25"/>
    <row r="1030" s="11" customFormat="1" ht="11.25"/>
    <row r="1031" s="11" customFormat="1" ht="11.25"/>
    <row r="1032" s="11" customFormat="1" ht="11.25"/>
    <row r="1033" s="11" customFormat="1" ht="11.25"/>
    <row r="1034" s="11" customFormat="1" ht="11.25"/>
    <row r="1035" s="11" customFormat="1" ht="11.25"/>
    <row r="1036" s="11" customFormat="1" ht="11.25"/>
    <row r="1037" s="11" customFormat="1" ht="11.25"/>
    <row r="1038" s="11" customFormat="1" ht="11.25"/>
    <row r="1039" s="11" customFormat="1" ht="11.25"/>
    <row r="1040" s="11" customFormat="1" ht="11.25"/>
    <row r="1041" s="11" customFormat="1" ht="11.25"/>
    <row r="1042" s="11" customFormat="1" ht="11.25"/>
    <row r="1043" s="11" customFormat="1" ht="11.25"/>
    <row r="1044" s="11" customFormat="1" ht="11.25"/>
    <row r="1045" s="11" customFormat="1" ht="11.25"/>
    <row r="1046" s="11" customFormat="1" ht="11.25"/>
    <row r="1047" s="11" customFormat="1" ht="11.25"/>
    <row r="1048" s="11" customFormat="1" ht="11.25"/>
    <row r="1049" s="11" customFormat="1" ht="11.25"/>
    <row r="1050" s="11" customFormat="1" ht="11.25"/>
    <row r="1051" s="11" customFormat="1" ht="11.25"/>
    <row r="1052" s="11" customFormat="1" ht="11.25"/>
    <row r="1053" s="11" customFormat="1" ht="11.25"/>
    <row r="1054" s="11" customFormat="1" ht="11.25"/>
    <row r="1055" s="11" customFormat="1" ht="11.25"/>
    <row r="1056" s="11" customFormat="1" ht="11.25"/>
    <row r="1057" s="11" customFormat="1" ht="11.25"/>
    <row r="1058" s="11" customFormat="1" ht="11.25"/>
    <row r="1059" s="11" customFormat="1" ht="11.25"/>
    <row r="1060" s="11" customFormat="1" ht="11.25"/>
    <row r="1061" s="11" customFormat="1" ht="11.25"/>
    <row r="1062" s="11" customFormat="1" ht="11.25"/>
    <row r="1063" s="11" customFormat="1" ht="11.25"/>
    <row r="1064" s="11" customFormat="1" ht="11.25"/>
    <row r="1065" s="11" customFormat="1" ht="11.25"/>
    <row r="1066" s="11" customFormat="1" ht="11.25"/>
    <row r="1067" s="11" customFormat="1" ht="11.25"/>
    <row r="1068" s="11" customFormat="1" ht="11.25"/>
    <row r="1069" s="11" customFormat="1" ht="11.25"/>
    <row r="1070" s="11" customFormat="1" ht="11.25"/>
    <row r="1071" s="11" customFormat="1" ht="11.25"/>
    <row r="1072" s="11" customFormat="1" ht="11.25"/>
    <row r="1073" s="11" customFormat="1" ht="11.25"/>
    <row r="1074" s="11" customFormat="1" ht="11.25"/>
    <row r="1075" s="11" customFormat="1" ht="11.25"/>
    <row r="1076" s="11" customFormat="1" ht="11.25"/>
    <row r="1077" s="11" customFormat="1" ht="11.25"/>
    <row r="1078" s="11" customFormat="1" ht="11.25"/>
    <row r="1079" s="11" customFormat="1" ht="11.25"/>
    <row r="1080" s="11" customFormat="1" ht="11.25"/>
    <row r="1081" s="11" customFormat="1" ht="11.25"/>
    <row r="1082" s="11" customFormat="1" ht="11.25"/>
    <row r="1083" s="11" customFormat="1" ht="11.25"/>
    <row r="1084" s="11" customFormat="1" ht="11.25"/>
    <row r="1085" s="11" customFormat="1" ht="11.25"/>
    <row r="1086" s="11" customFormat="1" ht="11.25"/>
    <row r="1087" s="11" customFormat="1" ht="11.25"/>
    <row r="1088" s="11" customFormat="1" ht="11.25"/>
    <row r="1089" s="11" customFormat="1" ht="11.25"/>
    <row r="1090" s="11" customFormat="1" ht="11.25"/>
    <row r="1091" s="11" customFormat="1" ht="11.25"/>
    <row r="1092" s="11" customFormat="1" ht="11.25"/>
    <row r="1093" s="11" customFormat="1" ht="11.25"/>
    <row r="1094" s="11" customFormat="1" ht="11.25"/>
    <row r="1095" s="11" customFormat="1" ht="11.25"/>
    <row r="1096" s="11" customFormat="1" ht="11.25"/>
    <row r="1097" s="11" customFormat="1" ht="11.25"/>
    <row r="1098" s="11" customFormat="1" ht="11.25"/>
    <row r="1099" s="11" customFormat="1" ht="11.25"/>
    <row r="1100" s="11" customFormat="1" ht="11.25"/>
    <row r="1101" s="11" customFormat="1" ht="11.25"/>
    <row r="1102" s="11" customFormat="1" ht="11.25"/>
    <row r="1103" s="11" customFormat="1" ht="11.25"/>
    <row r="1104" s="11" customFormat="1" ht="11.25"/>
    <row r="1105" s="11" customFormat="1" ht="11.25"/>
    <row r="1106" s="11" customFormat="1" ht="11.25"/>
    <row r="1107" s="11" customFormat="1" ht="11.25"/>
    <row r="1108" s="11" customFormat="1" ht="11.25"/>
    <row r="1109" s="11" customFormat="1" ht="11.25"/>
    <row r="1110" s="11" customFormat="1" ht="11.25"/>
    <row r="1111" s="11" customFormat="1" ht="11.25"/>
    <row r="1112" s="11" customFormat="1" ht="11.25"/>
    <row r="1113" s="11" customFormat="1" ht="11.25"/>
    <row r="1114" s="11" customFormat="1" ht="11.25"/>
    <row r="1115" s="11" customFormat="1" ht="11.25"/>
    <row r="1116" s="11" customFormat="1" ht="11.25"/>
    <row r="1117" s="11" customFormat="1" ht="11.25"/>
    <row r="1118" s="11" customFormat="1" ht="11.25"/>
    <row r="1119" s="11" customFormat="1" ht="11.25"/>
    <row r="1120" s="11" customFormat="1" ht="11.25"/>
    <row r="1121" s="11" customFormat="1" ht="11.25"/>
    <row r="1122" s="11" customFormat="1" ht="11.25"/>
    <row r="1123" s="11" customFormat="1" ht="11.25"/>
    <row r="1124" s="11" customFormat="1" ht="11.25"/>
    <row r="1125" s="11" customFormat="1" ht="11.25"/>
    <row r="1126" s="11" customFormat="1" ht="11.25"/>
    <row r="1127" s="11" customFormat="1" ht="11.25"/>
    <row r="1128" s="11" customFormat="1" ht="11.25"/>
    <row r="1129" s="11" customFormat="1" ht="11.25"/>
    <row r="1130" s="11" customFormat="1" ht="11.25"/>
    <row r="1131" s="11" customFormat="1" ht="11.25"/>
    <row r="1132" s="11" customFormat="1" ht="11.25"/>
    <row r="1133" s="11" customFormat="1" ht="11.25"/>
    <row r="1134" s="11" customFormat="1" ht="11.25"/>
    <row r="1135" s="11" customFormat="1" ht="11.25"/>
    <row r="1136" s="11" customFormat="1" ht="11.25"/>
    <row r="1137" s="11" customFormat="1" ht="11.25"/>
    <row r="1138" s="11" customFormat="1" ht="11.25"/>
    <row r="1139" s="11" customFormat="1" ht="11.25"/>
    <row r="1140" s="11" customFormat="1" ht="11.25"/>
    <row r="1141" s="11" customFormat="1" ht="11.25"/>
    <row r="1142" s="11" customFormat="1" ht="11.25"/>
    <row r="1143" s="11" customFormat="1" ht="11.25"/>
    <row r="1144" s="11" customFormat="1" ht="11.25"/>
    <row r="1145" s="11" customFormat="1" ht="11.25"/>
    <row r="1146" s="11" customFormat="1" ht="11.25"/>
    <row r="1147" s="11" customFormat="1" ht="11.25"/>
    <row r="1148" s="11" customFormat="1" ht="11.25"/>
    <row r="1149" s="11" customFormat="1" ht="11.25"/>
    <row r="1150" s="11" customFormat="1" ht="11.25"/>
    <row r="1151" s="11" customFormat="1" ht="11.25"/>
    <row r="1152" s="11" customFormat="1" ht="11.25"/>
    <row r="1153" s="11" customFormat="1" ht="11.25"/>
    <row r="1154" s="11" customFormat="1" ht="11.25"/>
    <row r="1155" s="11" customFormat="1" ht="11.25"/>
    <row r="1156" s="11" customFormat="1" ht="11.25"/>
  </sheetData>
  <sheetProtection/>
  <mergeCells count="19">
    <mergeCell ref="A26:B26"/>
    <mergeCell ref="A32:B32"/>
    <mergeCell ref="A18:I18"/>
    <mergeCell ref="A27:I27"/>
    <mergeCell ref="D16:F16"/>
    <mergeCell ref="A16:A17"/>
    <mergeCell ref="B16:B17"/>
    <mergeCell ref="C16:C17"/>
    <mergeCell ref="G16:G17"/>
    <mergeCell ref="A31:B31"/>
    <mergeCell ref="H16:H17"/>
    <mergeCell ref="I16:I17"/>
    <mergeCell ref="A1:B7"/>
    <mergeCell ref="C1:H4"/>
    <mergeCell ref="C5:E5"/>
    <mergeCell ref="F5:H5"/>
    <mergeCell ref="C6:E6"/>
    <mergeCell ref="F6:H6"/>
    <mergeCell ref="C9:I9"/>
  </mergeCells>
  <printOptions horizontalCentered="1" verticalCentered="1"/>
  <pageMargins left="0.984251968503937" right="0.984251968503937" top="0.984251968503937" bottom="0.984251968503937" header="0" footer="0"/>
  <pageSetup horizontalDpi="600" verticalDpi="600" orientation="landscape" paperSize="5" scale="95" r:id="rId2"/>
  <drawing r:id="rId1"/>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F25" sqref="F25"/>
    </sheetView>
  </sheetViews>
  <sheetFormatPr defaultColWidth="11.421875" defaultRowHeight="12.75"/>
  <cols>
    <col min="1" max="1" width="7.57421875" style="3" customWidth="1"/>
    <col min="2" max="2" width="21.140625" style="3" customWidth="1"/>
    <col min="3" max="3" width="11.7109375" style="3" customWidth="1"/>
    <col min="4" max="4" width="13.140625" style="3" customWidth="1"/>
    <col min="5" max="5" width="12.8515625" style="3" customWidth="1"/>
    <col min="6" max="8" width="11.421875" style="3" customWidth="1"/>
    <col min="9" max="9" width="13.140625" style="3" customWidth="1"/>
    <col min="10" max="16384" width="11.421875" style="3" customWidth="1"/>
  </cols>
  <sheetData>
    <row r="1" spans="1:9" ht="15.75" customHeight="1">
      <c r="A1" s="303"/>
      <c r="B1" s="303"/>
      <c r="C1" s="304" t="s">
        <v>213</v>
      </c>
      <c r="D1" s="305"/>
      <c r="E1" s="305"/>
      <c r="F1" s="305"/>
      <c r="G1" s="305"/>
      <c r="H1" s="305"/>
      <c r="I1" s="197"/>
    </row>
    <row r="2" spans="1:9" ht="15.75" customHeight="1">
      <c r="A2" s="303"/>
      <c r="B2" s="303"/>
      <c r="C2" s="306"/>
      <c r="D2" s="307"/>
      <c r="E2" s="307"/>
      <c r="F2" s="307"/>
      <c r="G2" s="307"/>
      <c r="H2" s="307"/>
      <c r="I2" s="197"/>
    </row>
    <row r="3" spans="1:9" ht="12.75">
      <c r="A3" s="303"/>
      <c r="B3" s="303"/>
      <c r="C3" s="306"/>
      <c r="D3" s="307"/>
      <c r="E3" s="307"/>
      <c r="F3" s="307"/>
      <c r="G3" s="307"/>
      <c r="H3" s="307"/>
      <c r="I3" s="197" t="s">
        <v>214</v>
      </c>
    </row>
    <row r="4" spans="1:9" ht="12.75">
      <c r="A4" s="303"/>
      <c r="B4" s="303"/>
      <c r="C4" s="308"/>
      <c r="D4" s="309"/>
      <c r="E4" s="309"/>
      <c r="F4" s="309"/>
      <c r="G4" s="309"/>
      <c r="H4" s="309"/>
      <c r="I4" s="197" t="s">
        <v>218</v>
      </c>
    </row>
    <row r="5" spans="1:9" ht="13.5">
      <c r="A5" s="303"/>
      <c r="B5" s="303"/>
      <c r="C5" s="310" t="s">
        <v>215</v>
      </c>
      <c r="D5" s="310"/>
      <c r="E5" s="310"/>
      <c r="F5" s="311" t="s">
        <v>216</v>
      </c>
      <c r="G5" s="311"/>
      <c r="H5" s="311"/>
      <c r="I5" s="197"/>
    </row>
    <row r="6" spans="1:9" ht="13.5">
      <c r="A6" s="303"/>
      <c r="B6" s="303"/>
      <c r="C6" s="310">
        <v>0</v>
      </c>
      <c r="D6" s="310"/>
      <c r="E6" s="310"/>
      <c r="F6" s="311" t="s">
        <v>217</v>
      </c>
      <c r="G6" s="311"/>
      <c r="H6" s="311"/>
      <c r="I6" s="197"/>
    </row>
    <row r="7" spans="1:11" s="24" customFormat="1" ht="18" customHeight="1">
      <c r="A7" s="303"/>
      <c r="B7" s="303"/>
      <c r="C7" s="345"/>
      <c r="D7" s="346"/>
      <c r="E7" s="346"/>
      <c r="F7" s="346"/>
      <c r="G7" s="346"/>
      <c r="H7" s="346"/>
      <c r="I7" s="347"/>
      <c r="J7" s="22"/>
      <c r="K7" s="23"/>
    </row>
    <row r="8" spans="1:11" ht="18.75" customHeight="1">
      <c r="A8" s="126"/>
      <c r="B8" s="126"/>
      <c r="C8" s="126"/>
      <c r="D8" s="126"/>
      <c r="E8" s="4"/>
      <c r="F8" s="4"/>
      <c r="G8" s="4"/>
      <c r="H8" s="4"/>
      <c r="I8" s="4"/>
      <c r="J8" s="4"/>
      <c r="K8" s="8"/>
    </row>
    <row r="9" spans="1:11" s="13" customFormat="1" ht="15" customHeight="1">
      <c r="A9" s="127" t="s">
        <v>7</v>
      </c>
      <c r="B9" s="127"/>
      <c r="C9" s="374" t="str">
        <f>'POA-01'!C9:H9</f>
        <v>CONSERVACIÓN DE CUENCASHIDROGRAFICAS Y ECOSISTEMAS ESTRATEGICOS</v>
      </c>
      <c r="D9" s="374"/>
      <c r="E9" s="374"/>
      <c r="F9" s="374"/>
      <c r="G9" s="374"/>
      <c r="H9" s="374"/>
      <c r="I9" s="374"/>
      <c r="J9" s="374"/>
      <c r="K9" s="212"/>
    </row>
    <row r="10" spans="1:11" s="13" customFormat="1" ht="15" customHeight="1">
      <c r="A10" s="127"/>
      <c r="B10" s="127"/>
      <c r="C10" s="127"/>
      <c r="D10" s="148"/>
      <c r="E10" s="18"/>
      <c r="F10" s="18"/>
      <c r="G10" s="18"/>
      <c r="H10" s="18"/>
      <c r="I10" s="18"/>
      <c r="J10" s="18"/>
      <c r="K10" s="14"/>
    </row>
    <row r="11" spans="1:11" s="13" customFormat="1" ht="16.5">
      <c r="A11" s="130" t="s">
        <v>8</v>
      </c>
      <c r="B11" s="130"/>
      <c r="C11" s="377">
        <f>'POA-01'!C11</f>
        <v>9347562357</v>
      </c>
      <c r="D11" s="377"/>
      <c r="E11" s="18"/>
      <c r="F11" s="18"/>
      <c r="G11" s="18"/>
      <c r="H11" s="213" t="s">
        <v>219</v>
      </c>
      <c r="I11" s="213">
        <v>1139011</v>
      </c>
      <c r="J11" s="18"/>
      <c r="K11" s="14"/>
    </row>
    <row r="12" spans="1:11" s="13" customFormat="1" ht="15">
      <c r="A12" s="130" t="s">
        <v>10</v>
      </c>
      <c r="B12" s="130"/>
      <c r="C12" s="373">
        <f>'POA-01'!C12</f>
        <v>0</v>
      </c>
      <c r="D12" s="373"/>
      <c r="E12" s="18"/>
      <c r="F12" s="18"/>
      <c r="G12" s="18"/>
      <c r="H12" s="18"/>
      <c r="I12" s="18"/>
      <c r="J12" s="18"/>
      <c r="K12" s="14"/>
    </row>
    <row r="13" spans="1:11" s="13" customFormat="1" ht="15">
      <c r="A13" s="130" t="s">
        <v>9</v>
      </c>
      <c r="B13" s="130"/>
      <c r="C13" s="377">
        <f>'POA-01'!C13</f>
        <v>9347562357</v>
      </c>
      <c r="D13" s="377"/>
      <c r="E13" s="18"/>
      <c r="F13" s="18"/>
      <c r="G13" s="18"/>
      <c r="H13" s="18"/>
      <c r="I13" s="18"/>
      <c r="J13" s="18"/>
      <c r="K13" s="14"/>
    </row>
    <row r="14" spans="1:11" s="13" customFormat="1" ht="15">
      <c r="A14" s="131"/>
      <c r="B14" s="130"/>
      <c r="C14" s="134"/>
      <c r="D14" s="134"/>
      <c r="E14" s="18"/>
      <c r="F14" s="18"/>
      <c r="G14" s="18"/>
      <c r="H14" s="18"/>
      <c r="I14" s="18"/>
      <c r="J14" s="18"/>
      <c r="K14" s="14"/>
    </row>
    <row r="15" spans="1:4" s="15" customFormat="1" ht="12.75" thickBot="1">
      <c r="A15" s="19" t="s">
        <v>43</v>
      </c>
      <c r="B15" s="19"/>
      <c r="C15" s="19"/>
      <c r="D15" s="138" t="s">
        <v>44</v>
      </c>
    </row>
    <row r="16" spans="1:4" s="11" customFormat="1" ht="12.75" customHeight="1" thickBot="1">
      <c r="A16" s="172" t="s">
        <v>45</v>
      </c>
      <c r="B16" s="378" t="s">
        <v>32</v>
      </c>
      <c r="C16" s="379"/>
      <c r="D16" s="173" t="s">
        <v>25</v>
      </c>
    </row>
    <row r="17" spans="1:4" s="11" customFormat="1" ht="12">
      <c r="A17" s="174">
        <v>2</v>
      </c>
      <c r="B17" s="380" t="s">
        <v>138</v>
      </c>
      <c r="C17" s="381"/>
      <c r="D17" s="175">
        <f>SUM(D18:D30)</f>
        <v>4000000</v>
      </c>
    </row>
    <row r="18" spans="1:4" s="11" customFormat="1" ht="12">
      <c r="A18" s="151" t="s">
        <v>116</v>
      </c>
      <c r="B18" s="375" t="s">
        <v>115</v>
      </c>
      <c r="C18" s="376"/>
      <c r="D18" s="176"/>
    </row>
    <row r="19" spans="1:4" s="11" customFormat="1" ht="12">
      <c r="A19" s="151" t="s">
        <v>117</v>
      </c>
      <c r="B19" s="375" t="s">
        <v>118</v>
      </c>
      <c r="C19" s="376"/>
      <c r="D19" s="176"/>
    </row>
    <row r="20" spans="1:4" s="11" customFormat="1" ht="12">
      <c r="A20" s="151" t="s">
        <v>119</v>
      </c>
      <c r="B20" s="375" t="s">
        <v>201</v>
      </c>
      <c r="C20" s="376"/>
      <c r="D20" s="177"/>
    </row>
    <row r="21" spans="1:4" s="11" customFormat="1" ht="12">
      <c r="A21" s="151" t="s">
        <v>120</v>
      </c>
      <c r="B21" s="375" t="s">
        <v>130</v>
      </c>
      <c r="C21" s="376"/>
      <c r="D21" s="177">
        <v>4000000</v>
      </c>
    </row>
    <row r="22" spans="1:4" s="11" customFormat="1" ht="12">
      <c r="A22" s="151" t="s">
        <v>121</v>
      </c>
      <c r="B22" s="375" t="s">
        <v>139</v>
      </c>
      <c r="C22" s="376"/>
      <c r="D22" s="177"/>
    </row>
    <row r="23" spans="1:4" s="11" customFormat="1" ht="12">
      <c r="A23" s="151" t="s">
        <v>122</v>
      </c>
      <c r="B23" s="375" t="s">
        <v>131</v>
      </c>
      <c r="C23" s="376"/>
      <c r="D23" s="177"/>
    </row>
    <row r="24" spans="1:4" s="11" customFormat="1" ht="12">
      <c r="A24" s="151" t="s">
        <v>123</v>
      </c>
      <c r="B24" s="375" t="s">
        <v>132</v>
      </c>
      <c r="C24" s="376"/>
      <c r="D24" s="177"/>
    </row>
    <row r="25" spans="1:4" s="11" customFormat="1" ht="12">
      <c r="A25" s="151" t="s">
        <v>124</v>
      </c>
      <c r="B25" s="375" t="s">
        <v>133</v>
      </c>
      <c r="C25" s="376"/>
      <c r="D25" s="177"/>
    </row>
    <row r="26" spans="1:4" s="11" customFormat="1" ht="12">
      <c r="A26" s="151" t="s">
        <v>125</v>
      </c>
      <c r="B26" s="375" t="s">
        <v>134</v>
      </c>
      <c r="C26" s="376"/>
      <c r="D26" s="177"/>
    </row>
    <row r="27" spans="1:5" s="11" customFormat="1" ht="12">
      <c r="A27" s="151" t="s">
        <v>126</v>
      </c>
      <c r="B27" s="375" t="s">
        <v>179</v>
      </c>
      <c r="C27" s="376"/>
      <c r="D27" s="177"/>
      <c r="E27" s="116"/>
    </row>
    <row r="28" spans="1:4" s="11" customFormat="1" ht="12">
      <c r="A28" s="151" t="s">
        <v>127</v>
      </c>
      <c r="B28" s="375" t="s">
        <v>135</v>
      </c>
      <c r="C28" s="376"/>
      <c r="D28" s="176"/>
    </row>
    <row r="29" spans="1:4" s="11" customFormat="1" ht="12">
      <c r="A29" s="151" t="s">
        <v>128</v>
      </c>
      <c r="B29" s="375" t="s">
        <v>136</v>
      </c>
      <c r="C29" s="376"/>
      <c r="D29" s="176"/>
    </row>
    <row r="30" spans="1:4" s="11" customFormat="1" ht="12">
      <c r="A30" s="151" t="s">
        <v>129</v>
      </c>
      <c r="B30" s="375" t="s">
        <v>137</v>
      </c>
      <c r="C30" s="376"/>
      <c r="D30" s="176"/>
    </row>
    <row r="31" spans="1:4" s="11" customFormat="1" ht="12">
      <c r="A31" s="151" t="s">
        <v>140</v>
      </c>
      <c r="B31" s="375" t="s">
        <v>141</v>
      </c>
      <c r="C31" s="376"/>
      <c r="D31" s="176"/>
    </row>
    <row r="32" spans="1:4" s="11" customFormat="1" ht="12">
      <c r="A32" s="151"/>
      <c r="B32" s="375"/>
      <c r="C32" s="376"/>
      <c r="D32" s="176"/>
    </row>
    <row r="33" spans="1:4" s="11" customFormat="1" ht="12">
      <c r="A33" s="151"/>
      <c r="B33" s="375"/>
      <c r="C33" s="376"/>
      <c r="D33" s="176"/>
    </row>
    <row r="34" s="11" customFormat="1" ht="11.25">
      <c r="A34" s="42"/>
    </row>
    <row r="35" s="11" customFormat="1" ht="11.25"/>
    <row r="36" s="11" customFormat="1" ht="11.25"/>
    <row r="37" s="11" customFormat="1" ht="11.25"/>
    <row r="38" s="11" customFormat="1" ht="11.25"/>
    <row r="39" s="11" customFormat="1" ht="11.25"/>
    <row r="40" s="11" customFormat="1" ht="11.25"/>
    <row r="41" s="11" customFormat="1" ht="11.25"/>
    <row r="42" s="11" customFormat="1" ht="11.25"/>
    <row r="43" s="11" customFormat="1" ht="11.25"/>
    <row r="44" s="11" customFormat="1" ht="11.25"/>
    <row r="45" s="11" customFormat="1" ht="11.25"/>
    <row r="46" s="11" customFormat="1" ht="11.25"/>
    <row r="47" s="11" customFormat="1" ht="11.25"/>
    <row r="48" s="11" customFormat="1" ht="11.25"/>
    <row r="49" s="11" customFormat="1" ht="11.25"/>
    <row r="50" s="11" customFormat="1" ht="11.25"/>
    <row r="51" s="11" customFormat="1" ht="11.25"/>
    <row r="52" s="11" customFormat="1" ht="11.25"/>
    <row r="53" s="11" customFormat="1" ht="11.25"/>
    <row r="54" s="11" customFormat="1" ht="11.25"/>
    <row r="55" s="11" customFormat="1" ht="11.25"/>
    <row r="56" s="11" customFormat="1" ht="11.25"/>
    <row r="57" s="11" customFormat="1" ht="11.25"/>
    <row r="58" s="11" customFormat="1" ht="11.25"/>
    <row r="59" s="11" customFormat="1" ht="11.25"/>
    <row r="60" s="11" customFormat="1" ht="11.25"/>
    <row r="61" s="11" customFormat="1" ht="11.25"/>
    <row r="62" s="11" customFormat="1" ht="11.25"/>
    <row r="63" s="11" customFormat="1" ht="11.25"/>
    <row r="64" s="11" customFormat="1" ht="11.25"/>
    <row r="65" s="11" customFormat="1" ht="11.25"/>
    <row r="66" s="11" customFormat="1" ht="11.25"/>
    <row r="67" s="11" customFormat="1" ht="11.25"/>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row r="191" s="11" customFormat="1" ht="11.25"/>
    <row r="192" s="11" customFormat="1" ht="11.25"/>
    <row r="193" s="11" customFormat="1" ht="11.25"/>
    <row r="194" s="11" customFormat="1" ht="11.25"/>
    <row r="195" s="11" customFormat="1" ht="11.25"/>
    <row r="196" s="11" customFormat="1" ht="11.25"/>
    <row r="197" s="11" customFormat="1" ht="11.25"/>
    <row r="198" s="11" customFormat="1" ht="11.25"/>
    <row r="199" s="11" customFormat="1" ht="11.25"/>
    <row r="200" s="11" customFormat="1" ht="11.25"/>
    <row r="201" s="11" customFormat="1" ht="11.25"/>
    <row r="202" s="11" customFormat="1" ht="11.25"/>
    <row r="203" s="11" customFormat="1" ht="11.25"/>
    <row r="204" s="11" customFormat="1" ht="11.25"/>
    <row r="205" s="11" customFormat="1" ht="11.25"/>
    <row r="206" s="11" customFormat="1" ht="11.25"/>
    <row r="207" s="11" customFormat="1" ht="11.25"/>
    <row r="208" s="11" customFormat="1" ht="11.25"/>
    <row r="209" s="11" customFormat="1" ht="11.25"/>
    <row r="210" s="11" customFormat="1" ht="11.25"/>
    <row r="211" s="11" customFormat="1" ht="11.25"/>
    <row r="212" s="11" customFormat="1" ht="11.25"/>
    <row r="213" s="11" customFormat="1" ht="11.25"/>
    <row r="214" s="11" customFormat="1" ht="11.25"/>
    <row r="215" s="11" customFormat="1" ht="11.25"/>
    <row r="216" s="11" customFormat="1" ht="11.25"/>
    <row r="217" s="11" customFormat="1" ht="11.25"/>
    <row r="218" s="11" customFormat="1" ht="11.25"/>
    <row r="219" s="11" customFormat="1" ht="11.25"/>
    <row r="220" s="11" customFormat="1" ht="11.25"/>
    <row r="221" s="11" customFormat="1" ht="11.25"/>
    <row r="222" s="11" customFormat="1" ht="11.25"/>
    <row r="223" s="11" customFormat="1" ht="11.25"/>
    <row r="224" s="11" customFormat="1" ht="11.25"/>
    <row r="225" s="11" customFormat="1" ht="11.25"/>
    <row r="226" s="11" customFormat="1" ht="11.25"/>
    <row r="227" s="11" customFormat="1" ht="11.25"/>
    <row r="228" s="11" customFormat="1" ht="11.25"/>
    <row r="229" s="11" customFormat="1" ht="11.25"/>
    <row r="230" s="11" customFormat="1" ht="11.25"/>
    <row r="231" s="11" customFormat="1" ht="11.25"/>
    <row r="232" s="11" customFormat="1" ht="11.25"/>
    <row r="233" s="11" customFormat="1" ht="11.25"/>
    <row r="234" s="11" customFormat="1" ht="11.25"/>
    <row r="235" s="11" customFormat="1" ht="11.25"/>
    <row r="236" s="11" customFormat="1" ht="11.25"/>
    <row r="237" s="11" customFormat="1" ht="11.25"/>
    <row r="238" s="11" customFormat="1" ht="11.25"/>
    <row r="239" s="11" customFormat="1" ht="11.25"/>
    <row r="240" s="11" customFormat="1" ht="11.25"/>
    <row r="241" s="11" customFormat="1" ht="11.25"/>
    <row r="242" s="11" customFormat="1" ht="11.25"/>
    <row r="243" s="11" customFormat="1" ht="11.25"/>
    <row r="244" s="11" customFormat="1" ht="11.25"/>
    <row r="245" s="11" customFormat="1" ht="11.25"/>
    <row r="246" s="11" customFormat="1" ht="11.25"/>
    <row r="247" s="11" customFormat="1" ht="11.25"/>
    <row r="248" s="11" customFormat="1" ht="11.25"/>
    <row r="249" s="11" customFormat="1" ht="11.25"/>
    <row r="250" s="11" customFormat="1" ht="11.25"/>
    <row r="251" s="11" customFormat="1" ht="11.25"/>
    <row r="252" s="11" customFormat="1" ht="11.25"/>
    <row r="253" s="11" customFormat="1" ht="11.25"/>
    <row r="254" s="11" customFormat="1" ht="11.25"/>
    <row r="255" s="11" customFormat="1" ht="11.25"/>
    <row r="256" s="11" customFormat="1" ht="11.25"/>
    <row r="257" s="11" customFormat="1" ht="11.25"/>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row r="316" s="11" customFormat="1" ht="11.25"/>
    <row r="317" s="11" customFormat="1" ht="11.25"/>
    <row r="318" s="11" customFormat="1" ht="11.25"/>
    <row r="319" s="11" customFormat="1" ht="11.25"/>
    <row r="320" s="11" customFormat="1" ht="11.25"/>
    <row r="321" s="11" customFormat="1" ht="11.25"/>
    <row r="322" s="11" customFormat="1" ht="11.25"/>
    <row r="323" s="11" customFormat="1" ht="11.25"/>
    <row r="324" s="11" customFormat="1" ht="11.25"/>
    <row r="325" s="11" customFormat="1" ht="11.25"/>
    <row r="326" s="11" customFormat="1" ht="11.25"/>
    <row r="327" s="11" customFormat="1" ht="11.25"/>
    <row r="328" s="11" customFormat="1" ht="11.25"/>
    <row r="329" s="11" customFormat="1" ht="11.25"/>
    <row r="330" s="11" customFormat="1" ht="11.25"/>
    <row r="331" s="11" customFormat="1" ht="11.25"/>
    <row r="332" s="11" customFormat="1" ht="11.25"/>
    <row r="333" s="11" customFormat="1" ht="11.25"/>
    <row r="334" s="11" customFormat="1" ht="11.25"/>
    <row r="335" s="11" customFormat="1" ht="11.25"/>
    <row r="336" s="11" customFormat="1" ht="11.25"/>
    <row r="337" s="11" customFormat="1" ht="11.25"/>
    <row r="338" s="11" customFormat="1" ht="11.25"/>
    <row r="339" s="11" customFormat="1" ht="11.25"/>
    <row r="340" s="11" customFormat="1" ht="11.25"/>
    <row r="341" s="11" customFormat="1" ht="11.25"/>
    <row r="342" s="11" customFormat="1" ht="11.25"/>
    <row r="343" s="11" customFormat="1" ht="11.25"/>
    <row r="344" s="11" customFormat="1" ht="11.25"/>
    <row r="345" s="11" customFormat="1" ht="11.25"/>
    <row r="346" s="11" customFormat="1" ht="11.25"/>
    <row r="347" s="11" customFormat="1" ht="11.25"/>
    <row r="348" s="11" customFormat="1" ht="11.25"/>
    <row r="349" s="11" customFormat="1" ht="11.25"/>
    <row r="350" s="11" customFormat="1" ht="11.25"/>
    <row r="351" s="11" customFormat="1" ht="11.25"/>
    <row r="352" s="11" customFormat="1" ht="11.25"/>
    <row r="353" s="11" customFormat="1" ht="11.25"/>
    <row r="354" s="11" customFormat="1" ht="11.25"/>
    <row r="355" s="11" customFormat="1" ht="11.25"/>
    <row r="356" s="11" customFormat="1" ht="11.25"/>
    <row r="357" s="11" customFormat="1" ht="11.25"/>
    <row r="358" s="11" customFormat="1" ht="11.25"/>
    <row r="359" s="11" customFormat="1" ht="11.25"/>
    <row r="360" s="11" customFormat="1" ht="11.25"/>
  </sheetData>
  <sheetProtection/>
  <mergeCells count="29">
    <mergeCell ref="B31:C31"/>
    <mergeCell ref="B32:C32"/>
    <mergeCell ref="B33:C33"/>
    <mergeCell ref="B29:C29"/>
    <mergeCell ref="B30:C30"/>
    <mergeCell ref="B23:C23"/>
    <mergeCell ref="B24:C24"/>
    <mergeCell ref="B27:C27"/>
    <mergeCell ref="B28:C28"/>
    <mergeCell ref="B25:C25"/>
    <mergeCell ref="B26:C26"/>
    <mergeCell ref="C11:D11"/>
    <mergeCell ref="B22:C22"/>
    <mergeCell ref="B19:C19"/>
    <mergeCell ref="B16:C16"/>
    <mergeCell ref="B17:C17"/>
    <mergeCell ref="B18:C18"/>
    <mergeCell ref="B20:C20"/>
    <mergeCell ref="B21:C21"/>
    <mergeCell ref="C13:D13"/>
    <mergeCell ref="C12:D12"/>
    <mergeCell ref="A1:B7"/>
    <mergeCell ref="C1:H4"/>
    <mergeCell ref="C5:E5"/>
    <mergeCell ref="F5:H5"/>
    <mergeCell ref="C6:E6"/>
    <mergeCell ref="F6:H6"/>
    <mergeCell ref="C7:I7"/>
    <mergeCell ref="C9:J9"/>
  </mergeCells>
  <printOptions horizontalCentered="1" verticalCentered="1"/>
  <pageMargins left="0.984251968503937" right="0.984251968503937" top="0.984251968503937" bottom="0.984251968503937" header="0" footer="0"/>
  <pageSetup horizontalDpi="600" verticalDpi="600" orientation="landscape" paperSize="5" r:id="rId2"/>
  <drawing r:id="rId1"/>
</worksheet>
</file>

<file path=xl/worksheets/sheet7.xml><?xml version="1.0" encoding="utf-8"?>
<worksheet xmlns="http://schemas.openxmlformats.org/spreadsheetml/2006/main" xmlns:r="http://schemas.openxmlformats.org/officeDocument/2006/relationships">
  <dimension ref="A1:R61"/>
  <sheetViews>
    <sheetView zoomScalePageLayoutView="0" workbookViewId="0" topLeftCell="D18">
      <selection activeCell="P47" sqref="P47"/>
    </sheetView>
  </sheetViews>
  <sheetFormatPr defaultColWidth="11.421875" defaultRowHeight="12.75"/>
  <cols>
    <col min="1" max="1" width="8.8515625" style="44" customWidth="1"/>
    <col min="2" max="2" width="24.421875" style="44" customWidth="1"/>
    <col min="3" max="3" width="14.28125" style="44" customWidth="1"/>
    <col min="4" max="4" width="10.28125" style="44" customWidth="1"/>
    <col min="5" max="5" width="9.140625" style="44" customWidth="1"/>
    <col min="6" max="6" width="12.140625" style="44" customWidth="1"/>
    <col min="7" max="7" width="12.28125" style="44" customWidth="1"/>
    <col min="8" max="8" width="9.7109375" style="44" customWidth="1"/>
    <col min="9" max="9" width="13.28125" style="44" customWidth="1"/>
    <col min="10" max="10" width="9.8515625" style="44" customWidth="1"/>
    <col min="11" max="11" width="11.57421875" style="44" customWidth="1"/>
    <col min="12" max="12" width="11.140625" style="44" customWidth="1"/>
    <col min="13" max="14" width="9.8515625" style="44" customWidth="1"/>
    <col min="15" max="15" width="12.7109375" style="44" customWidth="1"/>
    <col min="16" max="16" width="13.421875" style="44" customWidth="1"/>
    <col min="17" max="17" width="20.00390625" style="44" customWidth="1"/>
    <col min="18" max="18" width="15.7109375" style="44" bestFit="1" customWidth="1"/>
    <col min="19" max="16384" width="11.421875" style="44" customWidth="1"/>
  </cols>
  <sheetData>
    <row r="1" spans="1:9" ht="13.5" customHeight="1">
      <c r="A1" s="303"/>
      <c r="B1" s="303"/>
      <c r="C1" s="304" t="s">
        <v>213</v>
      </c>
      <c r="D1" s="305"/>
      <c r="E1" s="305"/>
      <c r="F1" s="305"/>
      <c r="G1" s="305"/>
      <c r="H1" s="305"/>
      <c r="I1" s="197"/>
    </row>
    <row r="2" spans="1:9" ht="15" customHeight="1">
      <c r="A2" s="303"/>
      <c r="B2" s="303"/>
      <c r="C2" s="306"/>
      <c r="D2" s="307"/>
      <c r="E2" s="307"/>
      <c r="F2" s="307"/>
      <c r="G2" s="307"/>
      <c r="H2" s="307"/>
      <c r="I2" s="197"/>
    </row>
    <row r="3" spans="1:9" ht="14.25" customHeight="1">
      <c r="A3" s="303"/>
      <c r="B3" s="303"/>
      <c r="C3" s="306"/>
      <c r="D3" s="307"/>
      <c r="E3" s="307"/>
      <c r="F3" s="307"/>
      <c r="G3" s="307"/>
      <c r="H3" s="307"/>
      <c r="I3" s="197" t="s">
        <v>214</v>
      </c>
    </row>
    <row r="4" spans="1:9" ht="11.25" customHeight="1">
      <c r="A4" s="303"/>
      <c r="B4" s="303"/>
      <c r="C4" s="308"/>
      <c r="D4" s="309"/>
      <c r="E4" s="309"/>
      <c r="F4" s="309"/>
      <c r="G4" s="309"/>
      <c r="H4" s="309"/>
      <c r="I4" s="197" t="s">
        <v>218</v>
      </c>
    </row>
    <row r="5" spans="1:9" ht="14.25" customHeight="1">
      <c r="A5" s="303"/>
      <c r="B5" s="303"/>
      <c r="C5" s="310" t="s">
        <v>215</v>
      </c>
      <c r="D5" s="310"/>
      <c r="E5" s="310"/>
      <c r="F5" s="311" t="s">
        <v>216</v>
      </c>
      <c r="G5" s="311"/>
      <c r="H5" s="311"/>
      <c r="I5" s="197"/>
    </row>
    <row r="6" spans="1:9" ht="13.5" customHeight="1">
      <c r="A6" s="303"/>
      <c r="B6" s="303"/>
      <c r="C6" s="310">
        <v>0</v>
      </c>
      <c r="D6" s="310"/>
      <c r="E6" s="310"/>
      <c r="F6" s="311" t="s">
        <v>217</v>
      </c>
      <c r="G6" s="311"/>
      <c r="H6" s="311"/>
      <c r="I6" s="197"/>
    </row>
    <row r="7" spans="1:16" ht="22.5">
      <c r="A7" s="303"/>
      <c r="B7" s="303"/>
      <c r="C7" s="345"/>
      <c r="D7" s="346"/>
      <c r="E7" s="346"/>
      <c r="F7" s="346"/>
      <c r="G7" s="346"/>
      <c r="H7" s="346"/>
      <c r="I7" s="347"/>
      <c r="J7" s="214"/>
      <c r="K7" s="214"/>
      <c r="L7" s="214"/>
      <c r="M7" s="214"/>
      <c r="N7" s="214"/>
      <c r="O7" s="214"/>
      <c r="P7" s="214"/>
    </row>
    <row r="8" spans="1:16" s="45" customFormat="1" ht="15" customHeight="1">
      <c r="A8" s="382" t="s">
        <v>191</v>
      </c>
      <c r="B8" s="382"/>
      <c r="C8" s="382"/>
      <c r="D8" s="382"/>
      <c r="E8" s="382"/>
      <c r="F8" s="382"/>
      <c r="G8" s="382"/>
      <c r="H8" s="382"/>
      <c r="I8" s="382"/>
      <c r="J8" s="382"/>
      <c r="K8" s="382"/>
      <c r="L8" s="382"/>
      <c r="M8" s="382"/>
      <c r="N8" s="382"/>
      <c r="O8" s="382"/>
      <c r="P8" s="382"/>
    </row>
    <row r="9" spans="1:16" ht="15" customHeight="1" thickBot="1">
      <c r="A9" s="46"/>
      <c r="B9" s="47"/>
      <c r="C9" s="48"/>
      <c r="D9" s="48"/>
      <c r="E9" s="48"/>
      <c r="F9" s="48"/>
      <c r="G9" s="48"/>
      <c r="H9" s="48"/>
      <c r="I9" s="48"/>
      <c r="J9" s="48"/>
      <c r="K9" s="48"/>
      <c r="L9" s="48"/>
      <c r="M9" s="48"/>
      <c r="N9" s="48"/>
      <c r="O9" s="48"/>
      <c r="P9" s="49"/>
    </row>
    <row r="10" spans="1:16" ht="12.75" customHeight="1" thickBot="1">
      <c r="A10" s="386"/>
      <c r="B10" s="388" t="s">
        <v>26</v>
      </c>
      <c r="C10" s="390" t="s">
        <v>144</v>
      </c>
      <c r="D10" s="383" t="s">
        <v>48</v>
      </c>
      <c r="E10" s="384"/>
      <c r="F10" s="384"/>
      <c r="G10" s="384"/>
      <c r="H10" s="384"/>
      <c r="I10" s="384"/>
      <c r="J10" s="384"/>
      <c r="K10" s="384"/>
      <c r="L10" s="384"/>
      <c r="M10" s="384"/>
      <c r="N10" s="384"/>
      <c r="O10" s="385"/>
      <c r="P10" s="392" t="s">
        <v>29</v>
      </c>
    </row>
    <row r="11" spans="1:16" ht="13.5" customHeight="1" thickBot="1">
      <c r="A11" s="387"/>
      <c r="B11" s="389"/>
      <c r="C11" s="391"/>
      <c r="D11" s="71" t="s">
        <v>50</v>
      </c>
      <c r="E11" s="72" t="s">
        <v>155</v>
      </c>
      <c r="F11" s="72" t="s">
        <v>51</v>
      </c>
      <c r="G11" s="72" t="s">
        <v>52</v>
      </c>
      <c r="H11" s="72" t="s">
        <v>53</v>
      </c>
      <c r="I11" s="72" t="s">
        <v>54</v>
      </c>
      <c r="J11" s="72" t="s">
        <v>55</v>
      </c>
      <c r="K11" s="72" t="s">
        <v>56</v>
      </c>
      <c r="L11" s="72" t="s">
        <v>57</v>
      </c>
      <c r="M11" s="72" t="s">
        <v>58</v>
      </c>
      <c r="N11" s="72" t="s">
        <v>59</v>
      </c>
      <c r="O11" s="73" t="s">
        <v>60</v>
      </c>
      <c r="P11" s="393"/>
    </row>
    <row r="12" spans="1:16" ht="10.5">
      <c r="A12" s="68">
        <v>1000</v>
      </c>
      <c r="B12" s="69" t="s">
        <v>61</v>
      </c>
      <c r="C12" s="110">
        <f>SUM(C13:C14)</f>
        <v>81518705.12613535</v>
      </c>
      <c r="D12" s="70">
        <f aca="true" t="shared" si="0" ref="D12:O12">+D13+D14</f>
        <v>0</v>
      </c>
      <c r="E12" s="70">
        <f t="shared" si="0"/>
        <v>0</v>
      </c>
      <c r="F12" s="70">
        <f t="shared" si="0"/>
        <v>0</v>
      </c>
      <c r="G12" s="70">
        <f t="shared" si="0"/>
        <v>0</v>
      </c>
      <c r="H12" s="70">
        <f t="shared" si="0"/>
        <v>0</v>
      </c>
      <c r="I12" s="70">
        <f t="shared" si="0"/>
        <v>0</v>
      </c>
      <c r="J12" s="70">
        <f t="shared" si="0"/>
        <v>0</v>
      </c>
      <c r="K12" s="123">
        <f t="shared" si="0"/>
        <v>15604764.02231335</v>
      </c>
      <c r="L12" s="123">
        <f t="shared" si="0"/>
        <v>14957564.285598</v>
      </c>
      <c r="M12" s="123">
        <f t="shared" si="0"/>
        <v>14957564.285598</v>
      </c>
      <c r="N12" s="123">
        <f t="shared" si="0"/>
        <v>14957564.285598</v>
      </c>
      <c r="O12" s="123">
        <f t="shared" si="0"/>
        <v>21041248.247028</v>
      </c>
      <c r="P12" s="70">
        <f>SUM(K12:O12)</f>
        <v>81518705.12613535</v>
      </c>
    </row>
    <row r="13" spans="1:16" ht="10.5">
      <c r="A13" s="52">
        <v>1001</v>
      </c>
      <c r="B13" s="52" t="s">
        <v>62</v>
      </c>
      <c r="C13" s="111">
        <f>'POA-02'!J25</f>
        <v>40000000</v>
      </c>
      <c r="D13" s="70">
        <v>0</v>
      </c>
      <c r="E13" s="70">
        <v>0</v>
      </c>
      <c r="F13" s="70">
        <v>0</v>
      </c>
      <c r="G13" s="70">
        <v>0</v>
      </c>
      <c r="H13" s="70">
        <v>0</v>
      </c>
      <c r="I13" s="70">
        <v>0</v>
      </c>
      <c r="J13" s="70">
        <v>0</v>
      </c>
      <c r="K13" s="123">
        <v>8000000</v>
      </c>
      <c r="L13" s="123">
        <v>8000000</v>
      </c>
      <c r="M13" s="123">
        <v>8000000</v>
      </c>
      <c r="N13" s="123">
        <v>8000000</v>
      </c>
      <c r="O13" s="123">
        <v>8000000</v>
      </c>
      <c r="P13" s="56"/>
    </row>
    <row r="14" spans="1:16" ht="10.5">
      <c r="A14" s="52">
        <v>1002</v>
      </c>
      <c r="B14" s="52" t="s">
        <v>63</v>
      </c>
      <c r="C14" s="111">
        <f>'POA-02'!J30</f>
        <v>41518705.12613535</v>
      </c>
      <c r="D14" s="70">
        <v>0</v>
      </c>
      <c r="E14" s="70">
        <v>0</v>
      </c>
      <c r="F14" s="70">
        <v>0</v>
      </c>
      <c r="G14" s="70">
        <v>0</v>
      </c>
      <c r="H14" s="70">
        <v>0</v>
      </c>
      <c r="I14" s="70">
        <v>0</v>
      </c>
      <c r="J14" s="70">
        <v>0</v>
      </c>
      <c r="K14" s="229">
        <v>7604764.022313351</v>
      </c>
      <c r="L14" s="229">
        <v>6957564.2855980005</v>
      </c>
      <c r="M14" s="229">
        <v>6957564.2855980005</v>
      </c>
      <c r="N14" s="229">
        <v>6957564.2855980005</v>
      </c>
      <c r="O14" s="229">
        <v>13041248.247028</v>
      </c>
      <c r="P14" s="230">
        <f>SUM(K14:O14)</f>
        <v>41518705.12613536</v>
      </c>
    </row>
    <row r="15" spans="1:16" ht="10.5">
      <c r="A15" s="54">
        <v>2000</v>
      </c>
      <c r="B15" s="52" t="s">
        <v>64</v>
      </c>
      <c r="C15" s="112">
        <f>+C16+C17+C21+C22+C26+C29+C33+C34+C35+C36+C37+C38+C39+C40+C41+C44+C45</f>
        <v>4000000</v>
      </c>
      <c r="D15" s="70">
        <v>0</v>
      </c>
      <c r="E15" s="70">
        <v>0</v>
      </c>
      <c r="F15" s="70">
        <v>0</v>
      </c>
      <c r="G15" s="70">
        <v>0</v>
      </c>
      <c r="H15" s="70">
        <v>0</v>
      </c>
      <c r="I15" s="70">
        <v>0</v>
      </c>
      <c r="J15" s="70">
        <v>0</v>
      </c>
      <c r="K15" s="70"/>
      <c r="L15" s="70">
        <v>0</v>
      </c>
      <c r="M15" s="70">
        <v>0</v>
      </c>
      <c r="N15" s="70">
        <v>0</v>
      </c>
      <c r="O15" s="70">
        <v>0</v>
      </c>
      <c r="P15" s="56">
        <f>+P16+P17+P21+P22+P26+P29+P33+P34+P35+P36+P37+P38+P39+P40+P41+P44+P45</f>
        <v>0</v>
      </c>
    </row>
    <row r="16" spans="1:16" ht="10.5">
      <c r="A16" s="52">
        <v>2001</v>
      </c>
      <c r="B16" s="52" t="s">
        <v>65</v>
      </c>
      <c r="C16" s="111">
        <f>'POA-04'!G23</f>
        <v>0</v>
      </c>
      <c r="D16" s="70">
        <v>0</v>
      </c>
      <c r="E16" s="70">
        <v>0</v>
      </c>
      <c r="F16" s="70">
        <v>0</v>
      </c>
      <c r="G16" s="70">
        <v>0</v>
      </c>
      <c r="H16" s="70">
        <v>0</v>
      </c>
      <c r="I16" s="70">
        <v>0</v>
      </c>
      <c r="J16" s="70">
        <v>0</v>
      </c>
      <c r="K16" s="70">
        <v>0</v>
      </c>
      <c r="L16" s="70">
        <v>0</v>
      </c>
      <c r="M16" s="70">
        <v>0</v>
      </c>
      <c r="N16" s="70">
        <v>0</v>
      </c>
      <c r="O16" s="70">
        <v>0</v>
      </c>
      <c r="P16" s="56">
        <f aca="true" t="shared" si="1" ref="P16:P50">SUM(D16:O16)</f>
        <v>0</v>
      </c>
    </row>
    <row r="17" spans="1:16" ht="10.5">
      <c r="A17" s="52">
        <v>2002</v>
      </c>
      <c r="B17" s="52" t="s">
        <v>66</v>
      </c>
      <c r="C17" s="111">
        <f>'POA-03'!H27</f>
        <v>0</v>
      </c>
      <c r="D17" s="70">
        <v>0</v>
      </c>
      <c r="E17" s="70">
        <v>0</v>
      </c>
      <c r="F17" s="70">
        <v>0</v>
      </c>
      <c r="G17" s="70">
        <v>0</v>
      </c>
      <c r="H17" s="70">
        <v>0</v>
      </c>
      <c r="I17" s="70">
        <v>0</v>
      </c>
      <c r="J17" s="70">
        <v>0</v>
      </c>
      <c r="K17" s="70">
        <v>0</v>
      </c>
      <c r="L17" s="70">
        <v>0</v>
      </c>
      <c r="M17" s="70">
        <v>0</v>
      </c>
      <c r="N17" s="70">
        <v>0</v>
      </c>
      <c r="O17" s="70">
        <v>0</v>
      </c>
      <c r="P17" s="56">
        <f t="shared" si="1"/>
        <v>0</v>
      </c>
    </row>
    <row r="18" spans="1:16" ht="10.5">
      <c r="A18" s="52" t="s">
        <v>67</v>
      </c>
      <c r="B18" s="52" t="s">
        <v>68</v>
      </c>
      <c r="C18" s="111">
        <f>'POA-03'!H28</f>
        <v>0</v>
      </c>
      <c r="D18" s="70">
        <v>0</v>
      </c>
      <c r="E18" s="70">
        <v>0</v>
      </c>
      <c r="F18" s="70">
        <v>0</v>
      </c>
      <c r="G18" s="70">
        <v>0</v>
      </c>
      <c r="H18" s="70">
        <v>0</v>
      </c>
      <c r="I18" s="70">
        <v>0</v>
      </c>
      <c r="J18" s="70">
        <v>0</v>
      </c>
      <c r="K18" s="70">
        <v>0</v>
      </c>
      <c r="L18" s="70">
        <v>0</v>
      </c>
      <c r="M18" s="70">
        <v>0</v>
      </c>
      <c r="N18" s="70">
        <v>0</v>
      </c>
      <c r="O18" s="70">
        <v>0</v>
      </c>
      <c r="P18" s="56">
        <f t="shared" si="1"/>
        <v>0</v>
      </c>
    </row>
    <row r="19" spans="1:16" ht="10.5">
      <c r="A19" s="52" t="s">
        <v>69</v>
      </c>
      <c r="B19" s="52" t="s">
        <v>70</v>
      </c>
      <c r="C19" s="111">
        <f>'POA-03'!H29</f>
        <v>0</v>
      </c>
      <c r="D19" s="70">
        <v>0</v>
      </c>
      <c r="E19" s="70">
        <v>0</v>
      </c>
      <c r="F19" s="70">
        <v>0</v>
      </c>
      <c r="G19" s="70">
        <v>0</v>
      </c>
      <c r="H19" s="70">
        <v>0</v>
      </c>
      <c r="I19" s="70">
        <v>0</v>
      </c>
      <c r="J19" s="70">
        <v>0</v>
      </c>
      <c r="K19" s="70">
        <v>0</v>
      </c>
      <c r="L19" s="70">
        <v>0</v>
      </c>
      <c r="M19" s="70">
        <v>0</v>
      </c>
      <c r="N19" s="70">
        <v>0</v>
      </c>
      <c r="O19" s="70">
        <v>0</v>
      </c>
      <c r="P19" s="56">
        <f t="shared" si="1"/>
        <v>0</v>
      </c>
    </row>
    <row r="20" spans="1:16" ht="10.5">
      <c r="A20" s="52" t="s">
        <v>71</v>
      </c>
      <c r="B20" s="52" t="s">
        <v>72</v>
      </c>
      <c r="C20" s="111">
        <f>'POA-03'!H30</f>
        <v>0</v>
      </c>
      <c r="D20" s="70">
        <v>0</v>
      </c>
      <c r="E20" s="70">
        <v>0</v>
      </c>
      <c r="F20" s="70">
        <v>0</v>
      </c>
      <c r="G20" s="70">
        <v>0</v>
      </c>
      <c r="H20" s="70">
        <v>0</v>
      </c>
      <c r="I20" s="70">
        <v>0</v>
      </c>
      <c r="J20" s="70">
        <v>0</v>
      </c>
      <c r="K20" s="70">
        <v>0</v>
      </c>
      <c r="L20" s="70">
        <v>0</v>
      </c>
      <c r="M20" s="70">
        <v>0</v>
      </c>
      <c r="N20" s="70">
        <v>0</v>
      </c>
      <c r="O20" s="70">
        <v>0</v>
      </c>
      <c r="P20" s="56">
        <f t="shared" si="1"/>
        <v>0</v>
      </c>
    </row>
    <row r="21" spans="1:16" ht="10.5">
      <c r="A21" s="52">
        <v>2003</v>
      </c>
      <c r="B21" s="59" t="s">
        <v>73</v>
      </c>
      <c r="C21" s="111">
        <f>'POA-06'!D18</f>
        <v>0</v>
      </c>
      <c r="D21" s="70">
        <v>0</v>
      </c>
      <c r="E21" s="70">
        <v>0</v>
      </c>
      <c r="F21" s="70">
        <v>0</v>
      </c>
      <c r="G21" s="70">
        <v>0</v>
      </c>
      <c r="H21" s="70">
        <v>0</v>
      </c>
      <c r="I21" s="70">
        <v>0</v>
      </c>
      <c r="J21" s="70">
        <v>0</v>
      </c>
      <c r="K21" s="70">
        <v>0</v>
      </c>
      <c r="L21" s="70">
        <v>0</v>
      </c>
      <c r="M21" s="70">
        <v>0</v>
      </c>
      <c r="N21" s="70">
        <v>0</v>
      </c>
      <c r="O21" s="70">
        <v>0</v>
      </c>
      <c r="P21" s="56">
        <f t="shared" si="1"/>
        <v>0</v>
      </c>
    </row>
    <row r="22" spans="1:16" ht="10.5">
      <c r="A22" s="52">
        <v>2004</v>
      </c>
      <c r="B22" s="52" t="s">
        <v>74</v>
      </c>
      <c r="C22" s="111">
        <f>'POA-06'!D19</f>
        <v>0</v>
      </c>
      <c r="D22" s="70">
        <v>0</v>
      </c>
      <c r="E22" s="70">
        <v>0</v>
      </c>
      <c r="F22" s="70">
        <v>0</v>
      </c>
      <c r="G22" s="70">
        <v>0</v>
      </c>
      <c r="H22" s="70">
        <v>0</v>
      </c>
      <c r="I22" s="70">
        <v>0</v>
      </c>
      <c r="J22" s="70">
        <v>0</v>
      </c>
      <c r="K22" s="70">
        <v>0</v>
      </c>
      <c r="L22" s="70">
        <v>0</v>
      </c>
      <c r="M22" s="70">
        <v>0</v>
      </c>
      <c r="N22" s="70">
        <v>0</v>
      </c>
      <c r="O22" s="70">
        <v>0</v>
      </c>
      <c r="P22" s="56">
        <f t="shared" si="1"/>
        <v>0</v>
      </c>
    </row>
    <row r="23" spans="1:16" ht="10.5">
      <c r="A23" s="52" t="s">
        <v>75</v>
      </c>
      <c r="B23" s="52" t="s">
        <v>76</v>
      </c>
      <c r="C23" s="111"/>
      <c r="D23" s="70">
        <v>0</v>
      </c>
      <c r="E23" s="70">
        <v>0</v>
      </c>
      <c r="F23" s="70">
        <v>0</v>
      </c>
      <c r="G23" s="70">
        <v>0</v>
      </c>
      <c r="H23" s="70">
        <v>0</v>
      </c>
      <c r="I23" s="70">
        <v>0</v>
      </c>
      <c r="J23" s="70">
        <v>0</v>
      </c>
      <c r="K23" s="70">
        <v>0</v>
      </c>
      <c r="L23" s="70">
        <v>0</v>
      </c>
      <c r="M23" s="70">
        <v>0</v>
      </c>
      <c r="N23" s="70">
        <v>0</v>
      </c>
      <c r="O23" s="70">
        <v>0</v>
      </c>
      <c r="P23" s="56">
        <f t="shared" si="1"/>
        <v>0</v>
      </c>
    </row>
    <row r="24" spans="1:16" ht="10.5">
      <c r="A24" s="52" t="s">
        <v>77</v>
      </c>
      <c r="B24" s="52" t="s">
        <v>78</v>
      </c>
      <c r="C24" s="111"/>
      <c r="D24" s="70">
        <v>0</v>
      </c>
      <c r="E24" s="70">
        <v>0</v>
      </c>
      <c r="F24" s="70">
        <v>0</v>
      </c>
      <c r="G24" s="70">
        <v>0</v>
      </c>
      <c r="H24" s="70">
        <v>0</v>
      </c>
      <c r="I24" s="70">
        <v>0</v>
      </c>
      <c r="J24" s="70">
        <v>0</v>
      </c>
      <c r="K24" s="70">
        <v>0</v>
      </c>
      <c r="L24" s="70">
        <v>0</v>
      </c>
      <c r="M24" s="70">
        <v>0</v>
      </c>
      <c r="N24" s="70">
        <v>0</v>
      </c>
      <c r="O24" s="70">
        <v>0</v>
      </c>
      <c r="P24" s="56">
        <f t="shared" si="1"/>
        <v>0</v>
      </c>
    </row>
    <row r="25" spans="1:16" ht="10.5">
      <c r="A25" s="52" t="s">
        <v>79</v>
      </c>
      <c r="B25" s="52" t="s">
        <v>80</v>
      </c>
      <c r="C25" s="111"/>
      <c r="D25" s="70">
        <v>0</v>
      </c>
      <c r="E25" s="70">
        <v>0</v>
      </c>
      <c r="F25" s="70">
        <v>0</v>
      </c>
      <c r="G25" s="70">
        <v>0</v>
      </c>
      <c r="H25" s="70">
        <v>0</v>
      </c>
      <c r="I25" s="70">
        <v>0</v>
      </c>
      <c r="J25" s="70">
        <v>0</v>
      </c>
      <c r="K25" s="70">
        <v>0</v>
      </c>
      <c r="L25" s="70">
        <v>0</v>
      </c>
      <c r="M25" s="70">
        <v>0</v>
      </c>
      <c r="N25" s="70">
        <v>0</v>
      </c>
      <c r="O25" s="70">
        <v>0</v>
      </c>
      <c r="P25" s="56">
        <f t="shared" si="1"/>
        <v>0</v>
      </c>
    </row>
    <row r="26" spans="1:16" ht="10.5">
      <c r="A26" s="52">
        <v>2005</v>
      </c>
      <c r="B26" s="52" t="s">
        <v>81</v>
      </c>
      <c r="C26" s="111">
        <f>'POA-06'!D20</f>
        <v>0</v>
      </c>
      <c r="D26" s="70">
        <v>0</v>
      </c>
      <c r="E26" s="70">
        <v>0</v>
      </c>
      <c r="F26" s="70">
        <v>0</v>
      </c>
      <c r="G26" s="70">
        <v>0</v>
      </c>
      <c r="H26" s="70">
        <v>0</v>
      </c>
      <c r="I26" s="70">
        <v>0</v>
      </c>
      <c r="J26" s="70">
        <v>0</v>
      </c>
      <c r="K26" s="70">
        <v>0</v>
      </c>
      <c r="L26" s="70">
        <v>0</v>
      </c>
      <c r="M26" s="70">
        <v>0</v>
      </c>
      <c r="N26" s="70">
        <v>0</v>
      </c>
      <c r="O26" s="70">
        <v>0</v>
      </c>
      <c r="P26" s="56">
        <f t="shared" si="1"/>
        <v>0</v>
      </c>
    </row>
    <row r="27" spans="1:16" ht="10.5">
      <c r="A27" s="52" t="s">
        <v>82</v>
      </c>
      <c r="B27" s="52" t="s">
        <v>83</v>
      </c>
      <c r="C27" s="111"/>
      <c r="D27" s="70">
        <v>0</v>
      </c>
      <c r="E27" s="70">
        <v>0</v>
      </c>
      <c r="F27" s="70">
        <v>0</v>
      </c>
      <c r="G27" s="70">
        <v>0</v>
      </c>
      <c r="H27" s="70">
        <v>0</v>
      </c>
      <c r="I27" s="70">
        <v>0</v>
      </c>
      <c r="J27" s="70">
        <v>0</v>
      </c>
      <c r="K27" s="70">
        <v>0</v>
      </c>
      <c r="L27" s="70">
        <v>1000000</v>
      </c>
      <c r="M27" s="70">
        <v>1000000</v>
      </c>
      <c r="N27" s="70">
        <v>1000000</v>
      </c>
      <c r="O27" s="70">
        <v>1000000</v>
      </c>
      <c r="P27" s="56">
        <f t="shared" si="1"/>
        <v>4000000</v>
      </c>
    </row>
    <row r="28" spans="1:16" ht="10.5">
      <c r="A28" s="52" t="s">
        <v>84</v>
      </c>
      <c r="B28" s="52" t="s">
        <v>85</v>
      </c>
      <c r="C28" s="111"/>
      <c r="D28" s="70">
        <v>0</v>
      </c>
      <c r="E28" s="70">
        <v>0</v>
      </c>
      <c r="F28" s="70">
        <v>0</v>
      </c>
      <c r="G28" s="70">
        <v>0</v>
      </c>
      <c r="H28" s="70">
        <v>0</v>
      </c>
      <c r="I28" s="70">
        <v>0</v>
      </c>
      <c r="J28" s="70">
        <v>0</v>
      </c>
      <c r="K28" s="70">
        <v>0</v>
      </c>
      <c r="L28" s="70">
        <v>0</v>
      </c>
      <c r="M28" s="70">
        <v>0</v>
      </c>
      <c r="N28" s="70">
        <v>0</v>
      </c>
      <c r="O28" s="70">
        <v>0</v>
      </c>
      <c r="P28" s="56">
        <f t="shared" si="1"/>
        <v>0</v>
      </c>
    </row>
    <row r="29" spans="1:17" ht="10.5">
      <c r="A29" s="52">
        <v>2006</v>
      </c>
      <c r="B29" s="52" t="s">
        <v>86</v>
      </c>
      <c r="C29" s="111">
        <f>'POA-06'!D21</f>
        <v>4000000</v>
      </c>
      <c r="D29" s="111">
        <f>'POA-06'!E21</f>
        <v>0</v>
      </c>
      <c r="E29" s="111">
        <f>'POA-06'!F21</f>
        <v>0</v>
      </c>
      <c r="F29" s="111">
        <f>'POA-06'!G21</f>
        <v>0</v>
      </c>
      <c r="G29" s="111">
        <f>'POA-06'!H21</f>
        <v>0</v>
      </c>
      <c r="H29" s="111">
        <f>'POA-06'!I21</f>
        <v>0</v>
      </c>
      <c r="I29" s="111">
        <f>'POA-06'!J21</f>
        <v>0</v>
      </c>
      <c r="J29" s="111">
        <f>'POA-06'!K21</f>
        <v>0</v>
      </c>
      <c r="K29" s="111">
        <f>'POA-06'!L21</f>
        <v>0</v>
      </c>
      <c r="L29" s="111">
        <f>'POA-06'!M21</f>
        <v>0</v>
      </c>
      <c r="M29" s="111">
        <f>'POA-06'!N21</f>
        <v>0</v>
      </c>
      <c r="N29" s="111">
        <f>'POA-06'!O21</f>
        <v>0</v>
      </c>
      <c r="O29" s="111">
        <f>'POA-06'!P21</f>
        <v>0</v>
      </c>
      <c r="P29" s="56">
        <f t="shared" si="1"/>
        <v>0</v>
      </c>
      <c r="Q29" s="47"/>
    </row>
    <row r="30" spans="1:16" ht="10.5">
      <c r="A30" s="52" t="s">
        <v>87</v>
      </c>
      <c r="B30" s="52" t="s">
        <v>88</v>
      </c>
      <c r="C30" s="111"/>
      <c r="D30" s="70">
        <v>0</v>
      </c>
      <c r="E30" s="70">
        <v>0</v>
      </c>
      <c r="F30" s="70">
        <v>0</v>
      </c>
      <c r="G30" s="70">
        <v>0</v>
      </c>
      <c r="H30" s="70">
        <v>0</v>
      </c>
      <c r="I30" s="70">
        <v>0</v>
      </c>
      <c r="J30" s="70">
        <v>0</v>
      </c>
      <c r="K30" s="70">
        <v>0</v>
      </c>
      <c r="L30" s="70">
        <v>0</v>
      </c>
      <c r="M30" s="70">
        <v>0</v>
      </c>
      <c r="N30" s="70">
        <v>0</v>
      </c>
      <c r="O30" s="70">
        <v>0</v>
      </c>
      <c r="P30" s="56">
        <f t="shared" si="1"/>
        <v>0</v>
      </c>
    </row>
    <row r="31" spans="1:16" ht="10.5">
      <c r="A31" s="52" t="s">
        <v>89</v>
      </c>
      <c r="B31" s="59" t="s">
        <v>220</v>
      </c>
      <c r="C31" s="111"/>
      <c r="D31" s="70">
        <v>0</v>
      </c>
      <c r="E31" s="70">
        <v>0</v>
      </c>
      <c r="F31" s="70">
        <v>0</v>
      </c>
      <c r="G31" s="70">
        <v>0</v>
      </c>
      <c r="H31" s="70">
        <v>0</v>
      </c>
      <c r="I31" s="70">
        <v>0</v>
      </c>
      <c r="J31" s="70">
        <v>0</v>
      </c>
      <c r="K31" s="70">
        <v>0</v>
      </c>
      <c r="L31" s="70">
        <v>0</v>
      </c>
      <c r="M31" s="70">
        <v>0</v>
      </c>
      <c r="N31" s="70">
        <v>0</v>
      </c>
      <c r="O31" s="70">
        <v>0</v>
      </c>
      <c r="P31" s="56">
        <f t="shared" si="1"/>
        <v>0</v>
      </c>
    </row>
    <row r="32" spans="1:18" ht="10.5">
      <c r="A32" s="52" t="s">
        <v>90</v>
      </c>
      <c r="B32" s="52" t="s">
        <v>91</v>
      </c>
      <c r="C32" s="111"/>
      <c r="D32" s="70">
        <v>0</v>
      </c>
      <c r="E32" s="70">
        <v>0</v>
      </c>
      <c r="F32" s="70">
        <v>0</v>
      </c>
      <c r="G32" s="70">
        <v>0</v>
      </c>
      <c r="H32" s="70">
        <v>0</v>
      </c>
      <c r="I32" s="70">
        <v>0</v>
      </c>
      <c r="J32" s="70">
        <v>0</v>
      </c>
      <c r="K32" s="70">
        <v>0</v>
      </c>
      <c r="L32" s="70">
        <v>0</v>
      </c>
      <c r="M32" s="70">
        <v>0</v>
      </c>
      <c r="N32" s="70">
        <v>0</v>
      </c>
      <c r="O32" s="70">
        <v>0</v>
      </c>
      <c r="P32" s="56">
        <f t="shared" si="1"/>
        <v>0</v>
      </c>
      <c r="Q32" s="118"/>
      <c r="R32" s="118"/>
    </row>
    <row r="33" spans="1:18" ht="10.5">
      <c r="A33" s="52">
        <v>2007</v>
      </c>
      <c r="B33" s="59" t="s">
        <v>92</v>
      </c>
      <c r="C33" s="111">
        <f>'POA-06'!D22</f>
        <v>0</v>
      </c>
      <c r="D33" s="70">
        <v>0</v>
      </c>
      <c r="E33" s="70">
        <v>0</v>
      </c>
      <c r="F33" s="70">
        <v>0</v>
      </c>
      <c r="G33" s="70">
        <v>0</v>
      </c>
      <c r="H33" s="70">
        <v>0</v>
      </c>
      <c r="I33" s="70">
        <v>0</v>
      </c>
      <c r="J33" s="70">
        <v>0</v>
      </c>
      <c r="K33" s="70">
        <v>0</v>
      </c>
      <c r="L33" s="70">
        <v>0</v>
      </c>
      <c r="M33" s="70">
        <v>0</v>
      </c>
      <c r="N33" s="70">
        <v>0</v>
      </c>
      <c r="O33" s="70">
        <v>0</v>
      </c>
      <c r="P33" s="56">
        <f t="shared" si="1"/>
        <v>0</v>
      </c>
      <c r="Q33" s="118"/>
      <c r="R33" s="118"/>
    </row>
    <row r="34" spans="1:18" ht="11.25">
      <c r="A34" s="52">
        <v>2008</v>
      </c>
      <c r="B34" s="59" t="s">
        <v>93</v>
      </c>
      <c r="C34" s="111">
        <f>'POA-06'!D23</f>
        <v>0</v>
      </c>
      <c r="D34" s="111">
        <f>'POA-06'!E23</f>
        <v>0</v>
      </c>
      <c r="E34" s="111">
        <f>'POA-06'!F23</f>
        <v>0</v>
      </c>
      <c r="F34" s="111">
        <f>'POA-06'!G23</f>
        <v>0</v>
      </c>
      <c r="G34" s="111">
        <f>'POA-06'!H23</f>
        <v>0</v>
      </c>
      <c r="H34" s="111">
        <f>'POA-06'!I23</f>
        <v>0</v>
      </c>
      <c r="I34" s="111">
        <f>'POA-06'!J23</f>
        <v>0</v>
      </c>
      <c r="J34" s="111">
        <f>'POA-06'!K23</f>
        <v>0</v>
      </c>
      <c r="K34" s="111">
        <f>'POA-06'!L23</f>
        <v>0</v>
      </c>
      <c r="L34" s="111">
        <f>'POA-06'!M23</f>
        <v>0</v>
      </c>
      <c r="M34" s="111">
        <f>'POA-06'!N23</f>
        <v>0</v>
      </c>
      <c r="N34" s="111">
        <f>'POA-06'!O23</f>
        <v>0</v>
      </c>
      <c r="O34" s="111">
        <f>'POA-06'!P23</f>
        <v>0</v>
      </c>
      <c r="P34" s="56">
        <f t="shared" si="1"/>
        <v>0</v>
      </c>
      <c r="Q34" s="270"/>
      <c r="R34" s="118"/>
    </row>
    <row r="35" spans="1:18" ht="11.25">
      <c r="A35" s="52">
        <v>2009</v>
      </c>
      <c r="B35" s="52" t="s">
        <v>94</v>
      </c>
      <c r="C35" s="111">
        <f>'POA-06'!D24</f>
        <v>0</v>
      </c>
      <c r="D35" s="70">
        <v>0</v>
      </c>
      <c r="E35" s="70">
        <v>0</v>
      </c>
      <c r="F35" s="70">
        <v>0</v>
      </c>
      <c r="G35" s="70">
        <v>0</v>
      </c>
      <c r="H35" s="70">
        <v>0</v>
      </c>
      <c r="I35" s="70">
        <v>0</v>
      </c>
      <c r="J35" s="70">
        <v>0</v>
      </c>
      <c r="K35" s="70">
        <v>0</v>
      </c>
      <c r="L35" s="70">
        <v>0</v>
      </c>
      <c r="M35" s="70">
        <v>0</v>
      </c>
      <c r="N35" s="70">
        <v>0</v>
      </c>
      <c r="O35" s="70">
        <v>0</v>
      </c>
      <c r="P35" s="56">
        <f t="shared" si="1"/>
        <v>0</v>
      </c>
      <c r="Q35" s="271"/>
      <c r="R35" s="118"/>
    </row>
    <row r="36" spans="1:18" ht="11.25">
      <c r="A36" s="52">
        <v>2010</v>
      </c>
      <c r="B36" s="59" t="s">
        <v>95</v>
      </c>
      <c r="C36" s="111">
        <f>'POA-06'!D25</f>
        <v>0</v>
      </c>
      <c r="D36" s="70">
        <v>0</v>
      </c>
      <c r="E36" s="70">
        <v>0</v>
      </c>
      <c r="F36" s="70">
        <v>0</v>
      </c>
      <c r="G36" s="70">
        <v>0</v>
      </c>
      <c r="H36" s="70">
        <v>0</v>
      </c>
      <c r="I36" s="70">
        <v>0</v>
      </c>
      <c r="J36" s="70">
        <v>0</v>
      </c>
      <c r="K36" s="70">
        <v>0</v>
      </c>
      <c r="L36" s="70">
        <v>0</v>
      </c>
      <c r="M36" s="70">
        <v>0</v>
      </c>
      <c r="N36" s="70">
        <v>0</v>
      </c>
      <c r="O36" s="70">
        <v>0</v>
      </c>
      <c r="P36" s="56">
        <f t="shared" si="1"/>
        <v>0</v>
      </c>
      <c r="Q36" s="270"/>
      <c r="R36" s="118"/>
    </row>
    <row r="37" spans="1:18" ht="11.25">
      <c r="A37" s="52">
        <v>2011</v>
      </c>
      <c r="B37" s="52" t="s">
        <v>96</v>
      </c>
      <c r="C37" s="111">
        <f>'POA-06'!D26</f>
        <v>0</v>
      </c>
      <c r="D37" s="70">
        <v>0</v>
      </c>
      <c r="E37" s="70">
        <v>0</v>
      </c>
      <c r="F37" s="70">
        <v>0</v>
      </c>
      <c r="G37" s="70">
        <v>0</v>
      </c>
      <c r="H37" s="70">
        <v>0</v>
      </c>
      <c r="I37" s="70">
        <v>0</v>
      </c>
      <c r="J37" s="70">
        <v>0</v>
      </c>
      <c r="K37" s="70">
        <v>0</v>
      </c>
      <c r="L37" s="70">
        <v>0</v>
      </c>
      <c r="M37" s="70">
        <v>0</v>
      </c>
      <c r="N37" s="70">
        <v>0</v>
      </c>
      <c r="O37" s="70">
        <v>0</v>
      </c>
      <c r="P37" s="56">
        <f t="shared" si="1"/>
        <v>0</v>
      </c>
      <c r="Q37" s="270"/>
      <c r="R37" s="118"/>
    </row>
    <row r="38" spans="1:18" ht="11.25">
      <c r="A38" s="52">
        <v>2012</v>
      </c>
      <c r="B38" s="59" t="s">
        <v>180</v>
      </c>
      <c r="C38" s="111">
        <f>'POA-06'!D27</f>
        <v>0</v>
      </c>
      <c r="D38" s="70">
        <v>0</v>
      </c>
      <c r="E38" s="70">
        <v>0</v>
      </c>
      <c r="F38" s="70">
        <v>0</v>
      </c>
      <c r="G38" s="70">
        <v>0</v>
      </c>
      <c r="H38" s="70">
        <v>0</v>
      </c>
      <c r="I38" s="70">
        <v>0</v>
      </c>
      <c r="J38" s="70">
        <v>0</v>
      </c>
      <c r="K38" s="70">
        <v>0</v>
      </c>
      <c r="L38" s="70">
        <v>0</v>
      </c>
      <c r="M38" s="70">
        <v>0</v>
      </c>
      <c r="N38" s="70">
        <v>0</v>
      </c>
      <c r="O38" s="70">
        <v>0</v>
      </c>
      <c r="P38" s="56">
        <f t="shared" si="1"/>
        <v>0</v>
      </c>
      <c r="Q38" s="270"/>
      <c r="R38" s="118"/>
    </row>
    <row r="39" spans="1:18" ht="11.25">
      <c r="A39" s="52">
        <v>2013</v>
      </c>
      <c r="B39" s="52" t="s">
        <v>98</v>
      </c>
      <c r="C39" s="111">
        <f>'POA-06'!D28</f>
        <v>0</v>
      </c>
      <c r="D39" s="70">
        <v>0</v>
      </c>
      <c r="E39" s="70">
        <v>0</v>
      </c>
      <c r="F39" s="70">
        <v>0</v>
      </c>
      <c r="G39" s="70">
        <v>0</v>
      </c>
      <c r="H39" s="70">
        <v>0</v>
      </c>
      <c r="I39" s="70">
        <v>0</v>
      </c>
      <c r="J39" s="70">
        <v>0</v>
      </c>
      <c r="K39" s="70">
        <v>0</v>
      </c>
      <c r="L39" s="70">
        <v>0</v>
      </c>
      <c r="M39" s="70">
        <v>0</v>
      </c>
      <c r="N39" s="70">
        <v>0</v>
      </c>
      <c r="O39" s="70">
        <v>0</v>
      </c>
      <c r="P39" s="56">
        <f t="shared" si="1"/>
        <v>0</v>
      </c>
      <c r="Q39" s="270"/>
      <c r="R39" s="118"/>
    </row>
    <row r="40" spans="1:18" ht="11.25">
      <c r="A40" s="52">
        <v>2014</v>
      </c>
      <c r="B40" s="52" t="s">
        <v>99</v>
      </c>
      <c r="C40" s="111">
        <f>'POA-06'!D29</f>
        <v>0</v>
      </c>
      <c r="D40" s="70">
        <v>0</v>
      </c>
      <c r="E40" s="70">
        <v>0</v>
      </c>
      <c r="F40" s="70">
        <v>0</v>
      </c>
      <c r="G40" s="70">
        <v>0</v>
      </c>
      <c r="H40" s="70">
        <v>0</v>
      </c>
      <c r="I40" s="70">
        <v>0</v>
      </c>
      <c r="J40" s="70">
        <v>0</v>
      </c>
      <c r="K40" s="70">
        <v>0</v>
      </c>
      <c r="L40" s="70">
        <v>0</v>
      </c>
      <c r="M40" s="70">
        <v>0</v>
      </c>
      <c r="N40" s="70">
        <v>0</v>
      </c>
      <c r="O40" s="70">
        <v>0</v>
      </c>
      <c r="P40" s="56">
        <f t="shared" si="1"/>
        <v>0</v>
      </c>
      <c r="Q40" s="272"/>
      <c r="R40" s="118"/>
    </row>
    <row r="41" spans="1:18" ht="12">
      <c r="A41" s="52">
        <v>2015</v>
      </c>
      <c r="B41" s="52" t="s">
        <v>100</v>
      </c>
      <c r="C41" s="111">
        <f>'POA-06'!D30</f>
        <v>0</v>
      </c>
      <c r="D41" s="70">
        <v>0</v>
      </c>
      <c r="E41" s="70">
        <v>0</v>
      </c>
      <c r="F41" s="70">
        <v>0</v>
      </c>
      <c r="G41" s="70">
        <v>0</v>
      </c>
      <c r="H41" s="70">
        <v>0</v>
      </c>
      <c r="I41" s="70">
        <v>0</v>
      </c>
      <c r="J41" s="70">
        <v>0</v>
      </c>
      <c r="K41" s="70">
        <v>0</v>
      </c>
      <c r="L41" s="70">
        <v>0</v>
      </c>
      <c r="M41" s="70">
        <v>0</v>
      </c>
      <c r="N41" s="70">
        <v>0</v>
      </c>
      <c r="O41" s="70">
        <v>0</v>
      </c>
      <c r="P41" s="56">
        <f t="shared" si="1"/>
        <v>0</v>
      </c>
      <c r="Q41" s="273"/>
      <c r="R41" s="118"/>
    </row>
    <row r="42" spans="1:18" ht="10.5">
      <c r="A42" s="52" t="s">
        <v>101</v>
      </c>
      <c r="B42" s="52" t="s">
        <v>102</v>
      </c>
      <c r="C42" s="111"/>
      <c r="D42" s="70">
        <v>0</v>
      </c>
      <c r="E42" s="70">
        <v>0</v>
      </c>
      <c r="F42" s="70">
        <v>0</v>
      </c>
      <c r="G42" s="70">
        <v>0</v>
      </c>
      <c r="H42" s="70">
        <v>0</v>
      </c>
      <c r="I42" s="70">
        <v>0</v>
      </c>
      <c r="J42" s="70">
        <v>0</v>
      </c>
      <c r="K42" s="70">
        <v>0</v>
      </c>
      <c r="L42" s="70">
        <v>0</v>
      </c>
      <c r="M42" s="70">
        <v>0</v>
      </c>
      <c r="N42" s="70">
        <v>0</v>
      </c>
      <c r="O42" s="70">
        <v>0</v>
      </c>
      <c r="P42" s="56">
        <f t="shared" si="1"/>
        <v>0</v>
      </c>
      <c r="Q42" s="118"/>
      <c r="R42" s="118"/>
    </row>
    <row r="43" spans="1:18" ht="10.5">
      <c r="A43" s="52" t="s">
        <v>103</v>
      </c>
      <c r="B43" s="52" t="s">
        <v>104</v>
      </c>
      <c r="C43" s="111"/>
      <c r="D43" s="70">
        <v>0</v>
      </c>
      <c r="E43" s="70">
        <v>0</v>
      </c>
      <c r="F43" s="70">
        <v>0</v>
      </c>
      <c r="G43" s="70">
        <v>0</v>
      </c>
      <c r="H43" s="70">
        <v>0</v>
      </c>
      <c r="I43" s="70">
        <v>0</v>
      </c>
      <c r="J43" s="70">
        <v>0</v>
      </c>
      <c r="K43" s="70">
        <v>0</v>
      </c>
      <c r="L43" s="70">
        <v>0</v>
      </c>
      <c r="M43" s="70">
        <v>0</v>
      </c>
      <c r="N43" s="70">
        <v>0</v>
      </c>
      <c r="O43" s="70">
        <v>0</v>
      </c>
      <c r="P43" s="56">
        <f t="shared" si="1"/>
        <v>0</v>
      </c>
      <c r="Q43" s="117"/>
      <c r="R43" s="118"/>
    </row>
    <row r="44" spans="1:18" ht="10.5">
      <c r="A44" s="52">
        <v>2016</v>
      </c>
      <c r="B44" s="52" t="s">
        <v>105</v>
      </c>
      <c r="C44" s="111">
        <f>'POA-06'!D31</f>
        <v>0</v>
      </c>
      <c r="D44" s="70">
        <v>0</v>
      </c>
      <c r="E44" s="70">
        <v>0</v>
      </c>
      <c r="F44" s="70">
        <v>0</v>
      </c>
      <c r="G44" s="70">
        <v>0</v>
      </c>
      <c r="H44" s="70">
        <v>0</v>
      </c>
      <c r="I44" s="70">
        <v>0</v>
      </c>
      <c r="J44" s="70">
        <v>0</v>
      </c>
      <c r="K44" s="70">
        <v>0</v>
      </c>
      <c r="L44" s="70">
        <v>0</v>
      </c>
      <c r="M44" s="70">
        <v>0</v>
      </c>
      <c r="N44" s="70">
        <v>0</v>
      </c>
      <c r="O44" s="70">
        <v>0</v>
      </c>
      <c r="P44" s="56">
        <f t="shared" si="1"/>
        <v>0</v>
      </c>
      <c r="Q44" s="118"/>
      <c r="R44" s="274"/>
    </row>
    <row r="45" spans="1:18" ht="10.5">
      <c r="A45" s="52">
        <v>2017</v>
      </c>
      <c r="B45" s="52" t="s">
        <v>106</v>
      </c>
      <c r="C45" s="111">
        <v>0</v>
      </c>
      <c r="D45" s="70">
        <v>0</v>
      </c>
      <c r="E45" s="70">
        <v>0</v>
      </c>
      <c r="F45" s="70">
        <v>0</v>
      </c>
      <c r="G45" s="70">
        <v>0</v>
      </c>
      <c r="H45" s="70">
        <v>0</v>
      </c>
      <c r="I45" s="70">
        <v>0</v>
      </c>
      <c r="J45" s="70">
        <v>0</v>
      </c>
      <c r="K45" s="70">
        <v>0</v>
      </c>
      <c r="L45" s="70">
        <v>0</v>
      </c>
      <c r="M45" s="70">
        <v>0</v>
      </c>
      <c r="N45" s="70">
        <v>0</v>
      </c>
      <c r="O45" s="70">
        <v>0</v>
      </c>
      <c r="P45" s="56">
        <f t="shared" si="1"/>
        <v>0</v>
      </c>
      <c r="Q45" s="117"/>
      <c r="R45" s="274"/>
    </row>
    <row r="46" spans="1:18" ht="10.5">
      <c r="A46" s="54">
        <v>3000</v>
      </c>
      <c r="B46" s="52" t="s">
        <v>107</v>
      </c>
      <c r="C46" s="112">
        <v>0</v>
      </c>
      <c r="D46" s="70">
        <v>0</v>
      </c>
      <c r="E46" s="70">
        <v>0</v>
      </c>
      <c r="F46" s="70">
        <v>0</v>
      </c>
      <c r="G46" s="70">
        <v>0</v>
      </c>
      <c r="H46" s="70">
        <v>0</v>
      </c>
      <c r="I46" s="70">
        <v>0</v>
      </c>
      <c r="J46" s="70">
        <v>0</v>
      </c>
      <c r="K46" s="70">
        <v>0</v>
      </c>
      <c r="L46" s="70">
        <v>0</v>
      </c>
      <c r="M46" s="70">
        <v>0</v>
      </c>
      <c r="N46" s="70">
        <v>0</v>
      </c>
      <c r="O46" s="70">
        <v>0</v>
      </c>
      <c r="P46" s="56">
        <f t="shared" si="1"/>
        <v>0</v>
      </c>
      <c r="Q46" s="118"/>
      <c r="R46" s="118"/>
    </row>
    <row r="47" spans="1:18" ht="10.5">
      <c r="A47" s="54">
        <v>4000</v>
      </c>
      <c r="B47" s="52" t="s">
        <v>108</v>
      </c>
      <c r="C47" s="112">
        <f>'POA-05'!C32</f>
        <v>9262043651.86</v>
      </c>
      <c r="D47" s="70">
        <v>0</v>
      </c>
      <c r="E47" s="70">
        <v>0</v>
      </c>
      <c r="F47" s="70">
        <v>0</v>
      </c>
      <c r="G47" s="70">
        <v>0</v>
      </c>
      <c r="H47" s="70">
        <v>0</v>
      </c>
      <c r="I47" s="70">
        <v>0</v>
      </c>
      <c r="J47" s="70">
        <v>0</v>
      </c>
      <c r="K47" s="70">
        <v>200000000</v>
      </c>
      <c r="L47" s="70">
        <v>330827202</v>
      </c>
      <c r="M47" s="70">
        <v>0</v>
      </c>
      <c r="N47" s="70">
        <v>0</v>
      </c>
      <c r="O47" s="70">
        <v>2700000000</v>
      </c>
      <c r="P47" s="56">
        <f t="shared" si="1"/>
        <v>3230827202</v>
      </c>
      <c r="Q47" s="47">
        <f>+'POA-08'!L47</f>
        <v>3730827202</v>
      </c>
      <c r="R47" s="47">
        <f>+Q47-P47</f>
        <v>500000000</v>
      </c>
    </row>
    <row r="48" spans="1:18" ht="10.5">
      <c r="A48" s="54">
        <v>5000</v>
      </c>
      <c r="B48" s="52" t="s">
        <v>181</v>
      </c>
      <c r="C48" s="112">
        <f>'POA-05'!C26</f>
        <v>7331216449.86</v>
      </c>
      <c r="D48" s="70">
        <v>0</v>
      </c>
      <c r="E48" s="70">
        <v>0</v>
      </c>
      <c r="F48" s="70">
        <v>4300000000</v>
      </c>
      <c r="G48" s="70">
        <v>1250685204</v>
      </c>
      <c r="H48" s="70">
        <v>0</v>
      </c>
      <c r="I48" s="70">
        <v>0</v>
      </c>
      <c r="J48" s="70">
        <v>0</v>
      </c>
      <c r="K48" s="231"/>
      <c r="L48" s="70"/>
      <c r="M48" s="70">
        <v>0</v>
      </c>
      <c r="N48" s="70">
        <v>0</v>
      </c>
      <c r="O48" s="70">
        <v>480531245.86</v>
      </c>
      <c r="P48" s="56">
        <f t="shared" si="1"/>
        <v>6031216449.86</v>
      </c>
      <c r="Q48" s="109">
        <f>+'POA-08'!L48</f>
        <v>5531216449.86</v>
      </c>
      <c r="R48" s="109">
        <f>+Q48-P48</f>
        <v>-500000000</v>
      </c>
    </row>
    <row r="49" spans="1:16" ht="10.5">
      <c r="A49" s="54">
        <v>6000</v>
      </c>
      <c r="B49" s="52" t="s">
        <v>110</v>
      </c>
      <c r="C49" s="112">
        <v>0</v>
      </c>
      <c r="D49" s="70">
        <v>0</v>
      </c>
      <c r="E49" s="70">
        <v>0</v>
      </c>
      <c r="F49" s="70">
        <v>0</v>
      </c>
      <c r="G49" s="70">
        <v>0</v>
      </c>
      <c r="H49" s="70">
        <v>0</v>
      </c>
      <c r="I49" s="70">
        <v>0</v>
      </c>
      <c r="J49" s="70">
        <v>0</v>
      </c>
      <c r="K49" s="70">
        <v>0</v>
      </c>
      <c r="L49" s="70">
        <v>0</v>
      </c>
      <c r="M49" s="70">
        <v>0</v>
      </c>
      <c r="N49" s="70">
        <v>0</v>
      </c>
      <c r="O49" s="70">
        <v>0</v>
      </c>
      <c r="P49" s="56">
        <f t="shared" si="1"/>
        <v>0</v>
      </c>
    </row>
    <row r="50" spans="1:17" ht="10.5">
      <c r="A50" s="54">
        <v>7000</v>
      </c>
      <c r="B50" s="52" t="s">
        <v>111</v>
      </c>
      <c r="C50" s="112">
        <v>0</v>
      </c>
      <c r="D50" s="70">
        <v>0</v>
      </c>
      <c r="E50" s="70">
        <v>0</v>
      </c>
      <c r="F50" s="70">
        <v>0</v>
      </c>
      <c r="G50" s="70">
        <v>0</v>
      </c>
      <c r="H50" s="70">
        <v>0</v>
      </c>
      <c r="I50" s="70">
        <v>0</v>
      </c>
      <c r="J50" s="70">
        <v>0</v>
      </c>
      <c r="K50" s="70">
        <v>0</v>
      </c>
      <c r="L50" s="70">
        <v>0</v>
      </c>
      <c r="M50" s="70">
        <v>0</v>
      </c>
      <c r="N50" s="70">
        <v>0</v>
      </c>
      <c r="O50" s="70">
        <v>0</v>
      </c>
      <c r="P50" s="56">
        <f t="shared" si="1"/>
        <v>0</v>
      </c>
      <c r="Q50" s="47"/>
    </row>
    <row r="51" spans="1:16" ht="10.5">
      <c r="A51" s="83"/>
      <c r="B51" s="83" t="s">
        <v>29</v>
      </c>
      <c r="C51" s="55">
        <f>+C12+C15+C46+C47+C48+C49+C50</f>
        <v>16678778806.846134</v>
      </c>
      <c r="D51" s="55">
        <f>SUM(D13:D50)</f>
        <v>0</v>
      </c>
      <c r="E51" s="55">
        <f aca="true" t="shared" si="2" ref="E51:O51">SUM(E13:E50)</f>
        <v>0</v>
      </c>
      <c r="F51" s="55">
        <f t="shared" si="2"/>
        <v>4300000000</v>
      </c>
      <c r="G51" s="55">
        <f t="shared" si="2"/>
        <v>1250685204</v>
      </c>
      <c r="H51" s="55">
        <f t="shared" si="2"/>
        <v>0</v>
      </c>
      <c r="I51" s="55">
        <f t="shared" si="2"/>
        <v>0</v>
      </c>
      <c r="J51" s="55">
        <f t="shared" si="2"/>
        <v>0</v>
      </c>
      <c r="K51" s="55">
        <f t="shared" si="2"/>
        <v>215604764.02231336</v>
      </c>
      <c r="L51" s="55">
        <f t="shared" si="2"/>
        <v>346784766.285598</v>
      </c>
      <c r="M51" s="55">
        <f t="shared" si="2"/>
        <v>15957564.285598</v>
      </c>
      <c r="N51" s="55">
        <f t="shared" si="2"/>
        <v>15957564.285598</v>
      </c>
      <c r="O51" s="55">
        <f t="shared" si="2"/>
        <v>3202572494.107028</v>
      </c>
      <c r="P51" s="55">
        <f>+P48+P47+P27+P12</f>
        <v>9347562356.986135</v>
      </c>
    </row>
    <row r="53" spans="3:16" ht="10.5">
      <c r="C53" s="47"/>
      <c r="E53" s="108"/>
      <c r="P53" s="47">
        <f>+P47+P48</f>
        <v>9262043651.86</v>
      </c>
    </row>
    <row r="54" spans="2:3" ht="10.5">
      <c r="B54" s="109"/>
      <c r="C54" s="47"/>
    </row>
    <row r="55" spans="3:12" ht="10.5">
      <c r="C55" s="47"/>
      <c r="D55" s="47"/>
      <c r="G55" s="47"/>
      <c r="L55" s="47"/>
    </row>
    <row r="56" spans="3:11" ht="10.5">
      <c r="C56" s="47"/>
      <c r="H56" s="47"/>
      <c r="J56" s="108"/>
      <c r="K56" s="47"/>
    </row>
    <row r="58" spans="3:11" ht="10.5">
      <c r="C58" s="47"/>
      <c r="E58" s="47"/>
      <c r="K58" s="191"/>
    </row>
    <row r="61" ht="10.5">
      <c r="C61" s="109"/>
    </row>
  </sheetData>
  <sheetProtection/>
  <mergeCells count="13">
    <mergeCell ref="A8:P8"/>
    <mergeCell ref="D10:O10"/>
    <mergeCell ref="A10:A11"/>
    <mergeCell ref="B10:B11"/>
    <mergeCell ref="C10:C11"/>
    <mergeCell ref="P10:P11"/>
    <mergeCell ref="A1:B7"/>
    <mergeCell ref="C1:H4"/>
    <mergeCell ref="C5:E5"/>
    <mergeCell ref="F5:H5"/>
    <mergeCell ref="C6:E6"/>
    <mergeCell ref="F6:H6"/>
    <mergeCell ref="C7:I7"/>
  </mergeCells>
  <printOptions horizontalCentered="1" verticalCentered="1"/>
  <pageMargins left="0.67" right="0.4330708661417323" top="0.48" bottom="0.61" header="0" footer="0.3937007874015748"/>
  <pageSetup horizontalDpi="600" verticalDpi="600" orientation="landscape" paperSize="5" scale="80" r:id="rId2"/>
  <drawing r:id="rId1"/>
</worksheet>
</file>

<file path=xl/worksheets/sheet8.xml><?xml version="1.0" encoding="utf-8"?>
<worksheet xmlns="http://schemas.openxmlformats.org/spreadsheetml/2006/main" xmlns:r="http://schemas.openxmlformats.org/officeDocument/2006/relationships">
  <dimension ref="A1:M70"/>
  <sheetViews>
    <sheetView zoomScalePageLayoutView="0" workbookViewId="0" topLeftCell="A17">
      <selection activeCell="D36" sqref="D36"/>
    </sheetView>
  </sheetViews>
  <sheetFormatPr defaultColWidth="11.421875" defaultRowHeight="12.75"/>
  <cols>
    <col min="1" max="1" width="7.00390625" style="44" customWidth="1"/>
    <col min="2" max="2" width="25.421875" style="44" customWidth="1"/>
    <col min="3" max="3" width="18.7109375" style="44" customWidth="1"/>
    <col min="4" max="4" width="14.8515625" style="44" customWidth="1"/>
    <col min="5" max="5" width="15.57421875" style="44" customWidth="1"/>
    <col min="6" max="6" width="14.7109375" style="44" customWidth="1"/>
    <col min="7" max="7" width="16.00390625" style="44" customWidth="1"/>
    <col min="8" max="10" width="14.140625" style="44" customWidth="1"/>
    <col min="11" max="11" width="19.00390625" style="44" customWidth="1"/>
    <col min="12" max="12" width="20.28125" style="44" customWidth="1"/>
    <col min="13" max="13" width="19.421875" style="44" customWidth="1"/>
    <col min="14" max="16384" width="11.421875" style="44" customWidth="1"/>
  </cols>
  <sheetData>
    <row r="1" spans="1:11" ht="15" customHeight="1">
      <c r="A1" s="303"/>
      <c r="B1" s="303"/>
      <c r="C1" s="305"/>
      <c r="D1" s="305"/>
      <c r="E1" s="305"/>
      <c r="F1" s="305"/>
      <c r="G1" s="305"/>
      <c r="H1" s="196"/>
      <c r="I1" s="196"/>
      <c r="J1" s="196"/>
      <c r="K1" s="197"/>
    </row>
    <row r="2" spans="1:11" ht="14.25" customHeight="1">
      <c r="A2" s="303"/>
      <c r="B2" s="303"/>
      <c r="C2" s="307"/>
      <c r="D2" s="307"/>
      <c r="E2" s="307"/>
      <c r="F2" s="307"/>
      <c r="G2" s="307"/>
      <c r="H2" s="198"/>
      <c r="I2" s="198"/>
      <c r="J2" s="198"/>
      <c r="K2" s="197"/>
    </row>
    <row r="3" spans="1:11" ht="12" customHeight="1">
      <c r="A3" s="303"/>
      <c r="B3" s="303"/>
      <c r="C3" s="307"/>
      <c r="D3" s="307"/>
      <c r="E3" s="307"/>
      <c r="F3" s="307"/>
      <c r="G3" s="307"/>
      <c r="H3" s="198"/>
      <c r="I3" s="198"/>
      <c r="J3" s="198"/>
      <c r="K3" s="197" t="s">
        <v>214</v>
      </c>
    </row>
    <row r="4" spans="1:11" ht="12.75" customHeight="1">
      <c r="A4" s="303"/>
      <c r="B4" s="303"/>
      <c r="C4" s="309"/>
      <c r="D4" s="309"/>
      <c r="E4" s="309"/>
      <c r="F4" s="309"/>
      <c r="G4" s="309"/>
      <c r="H4" s="199"/>
      <c r="I4" s="199"/>
      <c r="J4" s="199"/>
      <c r="K4" s="197" t="s">
        <v>218</v>
      </c>
    </row>
    <row r="5" spans="1:11" ht="12.75" customHeight="1">
      <c r="A5" s="303"/>
      <c r="B5" s="303"/>
      <c r="C5" s="310"/>
      <c r="D5" s="310"/>
      <c r="E5" s="311" t="s">
        <v>216</v>
      </c>
      <c r="F5" s="311"/>
      <c r="G5" s="311"/>
      <c r="H5" s="201"/>
      <c r="I5" s="201"/>
      <c r="J5" s="201"/>
      <c r="K5" s="197"/>
    </row>
    <row r="6" spans="1:11" ht="12.75">
      <c r="A6" s="303"/>
      <c r="B6" s="303"/>
      <c r="C6" s="310"/>
      <c r="D6" s="310"/>
      <c r="E6" s="311" t="s">
        <v>217</v>
      </c>
      <c r="F6" s="311"/>
      <c r="G6" s="311"/>
      <c r="H6" s="201"/>
      <c r="I6" s="201"/>
      <c r="J6" s="201"/>
      <c r="K6" s="197"/>
    </row>
    <row r="7" spans="1:11" ht="15.75" customHeight="1">
      <c r="A7" s="303"/>
      <c r="B7" s="303"/>
      <c r="C7" s="346"/>
      <c r="D7" s="346"/>
      <c r="E7" s="346"/>
      <c r="F7" s="346"/>
      <c r="G7" s="346"/>
      <c r="H7" s="346"/>
      <c r="I7" s="346"/>
      <c r="J7" s="346"/>
      <c r="K7" s="347"/>
    </row>
    <row r="8" spans="1:12" ht="12" customHeight="1">
      <c r="A8" s="382" t="s">
        <v>184</v>
      </c>
      <c r="B8" s="382"/>
      <c r="C8" s="382"/>
      <c r="D8" s="382"/>
      <c r="E8" s="382"/>
      <c r="F8" s="382"/>
      <c r="G8" s="382"/>
      <c r="H8" s="382"/>
      <c r="I8" s="382"/>
      <c r="J8" s="382"/>
      <c r="K8" s="382"/>
      <c r="L8" s="382"/>
    </row>
    <row r="9" spans="1:12" s="45" customFormat="1" ht="11.25" customHeight="1" thickBot="1">
      <c r="A9" s="382" t="s">
        <v>192</v>
      </c>
      <c r="B9" s="382"/>
      <c r="C9" s="382"/>
      <c r="D9" s="382"/>
      <c r="E9" s="382"/>
      <c r="F9" s="382"/>
      <c r="G9" s="382"/>
      <c r="H9" s="382"/>
      <c r="I9" s="382"/>
      <c r="J9" s="382"/>
      <c r="K9" s="382"/>
      <c r="L9" s="382"/>
    </row>
    <row r="10" spans="1:12" ht="12.75" customHeight="1" thickBot="1">
      <c r="A10" s="215"/>
      <c r="B10" s="388" t="s">
        <v>26</v>
      </c>
      <c r="C10" s="383" t="s">
        <v>156</v>
      </c>
      <c r="D10" s="384"/>
      <c r="E10" s="384"/>
      <c r="F10" s="384"/>
      <c r="G10" s="384"/>
      <c r="H10" s="384"/>
      <c r="I10" s="384"/>
      <c r="J10" s="384"/>
      <c r="K10" s="384"/>
      <c r="L10" s="392" t="s">
        <v>29</v>
      </c>
    </row>
    <row r="11" spans="1:12" ht="13.5" customHeight="1" thickBot="1">
      <c r="A11" s="216"/>
      <c r="B11" s="389"/>
      <c r="C11" s="71" t="s">
        <v>157</v>
      </c>
      <c r="D11" s="71" t="s">
        <v>158</v>
      </c>
      <c r="E11" s="71" t="s">
        <v>159</v>
      </c>
      <c r="F11" s="71" t="s">
        <v>160</v>
      </c>
      <c r="G11" s="71" t="s">
        <v>161</v>
      </c>
      <c r="H11" s="71" t="s">
        <v>162</v>
      </c>
      <c r="I11" s="71" t="s">
        <v>238</v>
      </c>
      <c r="J11" s="71" t="s">
        <v>239</v>
      </c>
      <c r="K11" s="71" t="s">
        <v>240</v>
      </c>
      <c r="L11" s="393"/>
    </row>
    <row r="12" spans="1:13" ht="10.5">
      <c r="A12" s="68">
        <v>1000</v>
      </c>
      <c r="B12" s="69" t="s">
        <v>61</v>
      </c>
      <c r="C12" s="218">
        <v>4613189.46</v>
      </c>
      <c r="D12" s="218">
        <v>4613189.46</v>
      </c>
      <c r="E12" s="218">
        <v>4613189.46</v>
      </c>
      <c r="F12" s="218">
        <v>4613189.46</v>
      </c>
      <c r="G12" s="218">
        <f>4613189.46+40000000</f>
        <v>44613189.46</v>
      </c>
      <c r="H12" s="218">
        <v>4613189.46</v>
      </c>
      <c r="I12" s="218">
        <v>4613189.46</v>
      </c>
      <c r="J12" s="218">
        <v>4613189.46</v>
      </c>
      <c r="K12" s="218">
        <v>4613189.46</v>
      </c>
      <c r="L12" s="218">
        <f>SUM(C12:K12)</f>
        <v>81518705.13999997</v>
      </c>
      <c r="M12" s="236"/>
    </row>
    <row r="13" spans="1:12" ht="10.5">
      <c r="A13" s="52">
        <v>1001</v>
      </c>
      <c r="B13" s="52" t="s">
        <v>62</v>
      </c>
      <c r="C13" s="218">
        <v>0</v>
      </c>
      <c r="D13" s="218">
        <v>0</v>
      </c>
      <c r="E13" s="218">
        <v>0</v>
      </c>
      <c r="F13" s="218">
        <v>0</v>
      </c>
      <c r="G13" s="218">
        <v>40000000</v>
      </c>
      <c r="H13" s="218"/>
      <c r="I13" s="218"/>
      <c r="J13" s="218"/>
      <c r="K13" s="218">
        <v>0</v>
      </c>
      <c r="L13" s="218">
        <f aca="true" t="shared" si="0" ref="L13:L50">SUM(C13:K13)</f>
        <v>40000000</v>
      </c>
    </row>
    <row r="14" spans="1:12" ht="10.5">
      <c r="A14" s="52">
        <v>1002</v>
      </c>
      <c r="B14" s="52" t="s">
        <v>63</v>
      </c>
      <c r="C14" s="218">
        <v>4613189.46</v>
      </c>
      <c r="D14" s="218">
        <v>4613189.46</v>
      </c>
      <c r="E14" s="218">
        <v>4613189.46</v>
      </c>
      <c r="F14" s="218">
        <v>4613189.46</v>
      </c>
      <c r="G14" s="218">
        <v>4613189.46</v>
      </c>
      <c r="H14" s="218">
        <v>4613189.46</v>
      </c>
      <c r="I14" s="218">
        <v>4613189.46</v>
      </c>
      <c r="J14" s="218">
        <v>4613189.46</v>
      </c>
      <c r="K14" s="218">
        <v>4613189.46</v>
      </c>
      <c r="L14" s="218">
        <f>+K14+J14+I14+H14+G14+F14+E14+D14+C14</f>
        <v>41518705.14</v>
      </c>
    </row>
    <row r="15" spans="1:12" ht="10.5">
      <c r="A15" s="54">
        <v>2000</v>
      </c>
      <c r="B15" s="52" t="s">
        <v>64</v>
      </c>
      <c r="C15" s="218">
        <f aca="true" t="shared" si="1" ref="C15:K15">SUM(C16:C45)</f>
        <v>1000000</v>
      </c>
      <c r="D15" s="218">
        <f t="shared" si="1"/>
        <v>1000000</v>
      </c>
      <c r="E15" s="218">
        <f t="shared" si="1"/>
        <v>250000</v>
      </c>
      <c r="F15" s="218">
        <f t="shared" si="1"/>
        <v>500000</v>
      </c>
      <c r="G15" s="218">
        <f t="shared" si="1"/>
        <v>250000</v>
      </c>
      <c r="H15" s="218">
        <f>+H29</f>
        <v>125000</v>
      </c>
      <c r="I15" s="218">
        <f>+I29</f>
        <v>250000</v>
      </c>
      <c r="J15" s="218">
        <f>+J29</f>
        <v>125000</v>
      </c>
      <c r="K15" s="218">
        <f t="shared" si="1"/>
        <v>500000</v>
      </c>
      <c r="L15" s="218">
        <f t="shared" si="0"/>
        <v>4000000</v>
      </c>
    </row>
    <row r="16" spans="1:12" ht="10.5">
      <c r="A16" s="52">
        <v>2001</v>
      </c>
      <c r="B16" s="52" t="s">
        <v>65</v>
      </c>
      <c r="C16" s="218">
        <v>0</v>
      </c>
      <c r="D16" s="218">
        <v>0</v>
      </c>
      <c r="E16" s="218">
        <v>0</v>
      </c>
      <c r="F16" s="218">
        <v>0</v>
      </c>
      <c r="G16" s="218">
        <v>0</v>
      </c>
      <c r="H16" s="218"/>
      <c r="I16" s="218"/>
      <c r="J16" s="218"/>
      <c r="K16" s="218">
        <v>0</v>
      </c>
      <c r="L16" s="218">
        <f t="shared" si="0"/>
        <v>0</v>
      </c>
    </row>
    <row r="17" spans="1:12" ht="10.5">
      <c r="A17" s="52">
        <v>2002</v>
      </c>
      <c r="B17" s="52" t="s">
        <v>66</v>
      </c>
      <c r="C17" s="218">
        <v>0</v>
      </c>
      <c r="D17" s="218">
        <v>0</v>
      </c>
      <c r="E17" s="217">
        <v>0</v>
      </c>
      <c r="F17" s="217">
        <v>0</v>
      </c>
      <c r="G17" s="217">
        <v>0</v>
      </c>
      <c r="H17" s="217"/>
      <c r="I17" s="217"/>
      <c r="J17" s="217"/>
      <c r="K17" s="217">
        <v>0</v>
      </c>
      <c r="L17" s="218">
        <f t="shared" si="0"/>
        <v>0</v>
      </c>
    </row>
    <row r="18" spans="1:12" ht="10.5">
      <c r="A18" s="52" t="s">
        <v>67</v>
      </c>
      <c r="B18" s="52" t="s">
        <v>68</v>
      </c>
      <c r="C18" s="218">
        <v>0</v>
      </c>
      <c r="D18" s="218">
        <v>0</v>
      </c>
      <c r="E18" s="218">
        <v>0</v>
      </c>
      <c r="F18" s="218">
        <v>0</v>
      </c>
      <c r="G18" s="218">
        <v>0</v>
      </c>
      <c r="H18" s="218"/>
      <c r="I18" s="218"/>
      <c r="J18" s="218"/>
      <c r="K18" s="218">
        <v>0</v>
      </c>
      <c r="L18" s="218">
        <f t="shared" si="0"/>
        <v>0</v>
      </c>
    </row>
    <row r="19" spans="1:12" ht="10.5">
      <c r="A19" s="52" t="s">
        <v>69</v>
      </c>
      <c r="B19" s="52" t="s">
        <v>70</v>
      </c>
      <c r="C19" s="218">
        <v>0</v>
      </c>
      <c r="D19" s="218">
        <v>0</v>
      </c>
      <c r="E19" s="218">
        <v>0</v>
      </c>
      <c r="F19" s="218">
        <v>0</v>
      </c>
      <c r="G19" s="218">
        <v>0</v>
      </c>
      <c r="H19" s="218"/>
      <c r="I19" s="218"/>
      <c r="J19" s="218"/>
      <c r="K19" s="218">
        <v>0</v>
      </c>
      <c r="L19" s="218">
        <f t="shared" si="0"/>
        <v>0</v>
      </c>
    </row>
    <row r="20" spans="1:12" ht="10.5">
      <c r="A20" s="52" t="s">
        <v>71</v>
      </c>
      <c r="B20" s="52" t="s">
        <v>72</v>
      </c>
      <c r="C20" s="218">
        <v>0</v>
      </c>
      <c r="D20" s="218">
        <v>0</v>
      </c>
      <c r="E20" s="218">
        <v>0</v>
      </c>
      <c r="F20" s="218">
        <v>0</v>
      </c>
      <c r="G20" s="218">
        <v>0</v>
      </c>
      <c r="H20" s="218"/>
      <c r="I20" s="218"/>
      <c r="J20" s="218"/>
      <c r="K20" s="218">
        <v>0</v>
      </c>
      <c r="L20" s="218">
        <f t="shared" si="0"/>
        <v>0</v>
      </c>
    </row>
    <row r="21" spans="1:12" ht="10.5">
      <c r="A21" s="52">
        <v>2003</v>
      </c>
      <c r="B21" s="59" t="s">
        <v>73</v>
      </c>
      <c r="C21" s="218">
        <v>0</v>
      </c>
      <c r="D21" s="218">
        <v>0</v>
      </c>
      <c r="E21" s="218">
        <v>0</v>
      </c>
      <c r="F21" s="218">
        <v>0</v>
      </c>
      <c r="G21" s="218">
        <v>0</v>
      </c>
      <c r="H21" s="218"/>
      <c r="I21" s="218"/>
      <c r="J21" s="218"/>
      <c r="K21" s="218">
        <v>0</v>
      </c>
      <c r="L21" s="218">
        <f t="shared" si="0"/>
        <v>0</v>
      </c>
    </row>
    <row r="22" spans="1:12" ht="10.5">
      <c r="A22" s="52">
        <v>2004</v>
      </c>
      <c r="B22" s="52" t="s">
        <v>74</v>
      </c>
      <c r="C22" s="218">
        <v>0</v>
      </c>
      <c r="D22" s="218">
        <v>0</v>
      </c>
      <c r="E22" s="218">
        <v>0</v>
      </c>
      <c r="F22" s="218">
        <v>0</v>
      </c>
      <c r="G22" s="218">
        <v>0</v>
      </c>
      <c r="H22" s="218"/>
      <c r="I22" s="218"/>
      <c r="J22" s="218"/>
      <c r="K22" s="218">
        <v>0</v>
      </c>
      <c r="L22" s="218">
        <f t="shared" si="0"/>
        <v>0</v>
      </c>
    </row>
    <row r="23" spans="1:12" ht="10.5">
      <c r="A23" s="52" t="s">
        <v>75</v>
      </c>
      <c r="B23" s="52" t="s">
        <v>76</v>
      </c>
      <c r="C23" s="218">
        <v>0</v>
      </c>
      <c r="D23" s="218">
        <v>0</v>
      </c>
      <c r="E23" s="218">
        <v>0</v>
      </c>
      <c r="F23" s="218">
        <v>0</v>
      </c>
      <c r="G23" s="218">
        <v>0</v>
      </c>
      <c r="H23" s="218"/>
      <c r="I23" s="218"/>
      <c r="J23" s="218"/>
      <c r="K23" s="218">
        <v>0</v>
      </c>
      <c r="L23" s="218">
        <f t="shared" si="0"/>
        <v>0</v>
      </c>
    </row>
    <row r="24" spans="1:12" ht="10.5">
      <c r="A24" s="52" t="s">
        <v>77</v>
      </c>
      <c r="B24" s="52" t="s">
        <v>78</v>
      </c>
      <c r="C24" s="218">
        <v>0</v>
      </c>
      <c r="D24" s="218">
        <v>0</v>
      </c>
      <c r="E24" s="218">
        <v>0</v>
      </c>
      <c r="F24" s="218">
        <v>0</v>
      </c>
      <c r="G24" s="218">
        <v>0</v>
      </c>
      <c r="H24" s="218"/>
      <c r="I24" s="218"/>
      <c r="J24" s="218"/>
      <c r="K24" s="218">
        <v>0</v>
      </c>
      <c r="L24" s="218">
        <f t="shared" si="0"/>
        <v>0</v>
      </c>
    </row>
    <row r="25" spans="1:12" ht="10.5">
      <c r="A25" s="52" t="s">
        <v>79</v>
      </c>
      <c r="B25" s="52" t="s">
        <v>80</v>
      </c>
      <c r="C25" s="218">
        <v>0</v>
      </c>
      <c r="D25" s="218">
        <v>0</v>
      </c>
      <c r="E25" s="218">
        <v>0</v>
      </c>
      <c r="F25" s="218">
        <v>0</v>
      </c>
      <c r="G25" s="218">
        <v>0</v>
      </c>
      <c r="H25" s="218"/>
      <c r="I25" s="218"/>
      <c r="J25" s="218"/>
      <c r="K25" s="218">
        <v>0</v>
      </c>
      <c r="L25" s="218">
        <f t="shared" si="0"/>
        <v>0</v>
      </c>
    </row>
    <row r="26" spans="1:13" ht="10.5">
      <c r="A26" s="52">
        <v>2005</v>
      </c>
      <c r="B26" s="52" t="s">
        <v>81</v>
      </c>
      <c r="C26" s="218"/>
      <c r="D26" s="218">
        <v>0</v>
      </c>
      <c r="E26" s="218"/>
      <c r="F26" s="218">
        <v>0</v>
      </c>
      <c r="G26" s="218">
        <v>0</v>
      </c>
      <c r="H26" s="218"/>
      <c r="I26" s="218"/>
      <c r="J26" s="218"/>
      <c r="K26" s="218">
        <v>0</v>
      </c>
      <c r="L26" s="218">
        <f t="shared" si="0"/>
        <v>0</v>
      </c>
      <c r="M26" s="236">
        <f>+'POA-01'!C13-6130531111</f>
        <v>3217031246</v>
      </c>
    </row>
    <row r="27" spans="1:12" ht="10.5">
      <c r="A27" s="52" t="s">
        <v>82</v>
      </c>
      <c r="B27" s="52" t="s">
        <v>83</v>
      </c>
      <c r="C27" s="218">
        <v>0</v>
      </c>
      <c r="D27" s="218">
        <v>0</v>
      </c>
      <c r="E27" s="218">
        <v>0</v>
      </c>
      <c r="F27" s="218">
        <v>0</v>
      </c>
      <c r="G27" s="218">
        <v>0</v>
      </c>
      <c r="H27" s="218"/>
      <c r="I27" s="218"/>
      <c r="J27" s="218"/>
      <c r="K27" s="218">
        <v>0</v>
      </c>
      <c r="L27" s="218">
        <f t="shared" si="0"/>
        <v>0</v>
      </c>
    </row>
    <row r="28" spans="1:12" ht="10.5">
      <c r="A28" s="52" t="s">
        <v>84</v>
      </c>
      <c r="B28" s="52" t="s">
        <v>85</v>
      </c>
      <c r="L28" s="218"/>
    </row>
    <row r="29" spans="1:12" ht="10.5">
      <c r="A29" s="52">
        <v>2006</v>
      </c>
      <c r="B29" s="52" t="s">
        <v>86</v>
      </c>
      <c r="C29" s="218">
        <v>1000000</v>
      </c>
      <c r="D29" s="218">
        <v>1000000</v>
      </c>
      <c r="E29" s="218">
        <v>250000</v>
      </c>
      <c r="F29" s="218">
        <v>500000</v>
      </c>
      <c r="G29" s="218">
        <v>250000</v>
      </c>
      <c r="H29" s="218">
        <v>125000</v>
      </c>
      <c r="I29" s="218">
        <v>250000</v>
      </c>
      <c r="J29" s="218">
        <v>125000</v>
      </c>
      <c r="K29" s="218">
        <v>500000</v>
      </c>
      <c r="L29" s="218">
        <f>SUM(C29:K29)</f>
        <v>4000000</v>
      </c>
    </row>
    <row r="30" spans="1:12" ht="10.5">
      <c r="A30" s="52" t="s">
        <v>87</v>
      </c>
      <c r="B30" s="52" t="s">
        <v>88</v>
      </c>
      <c r="C30" s="218">
        <v>0</v>
      </c>
      <c r="D30" s="218">
        <v>0</v>
      </c>
      <c r="E30" s="218">
        <v>0</v>
      </c>
      <c r="F30" s="218">
        <v>0</v>
      </c>
      <c r="G30" s="218">
        <v>0</v>
      </c>
      <c r="H30" s="218"/>
      <c r="I30" s="218"/>
      <c r="J30" s="218"/>
      <c r="K30" s="218">
        <v>0</v>
      </c>
      <c r="L30" s="218">
        <f t="shared" si="0"/>
        <v>0</v>
      </c>
    </row>
    <row r="31" spans="1:12" ht="10.5">
      <c r="A31" s="52" t="s">
        <v>89</v>
      </c>
      <c r="B31" s="59" t="s">
        <v>142</v>
      </c>
      <c r="C31" s="218">
        <v>0</v>
      </c>
      <c r="D31" s="218">
        <v>0</v>
      </c>
      <c r="E31" s="218">
        <v>0</v>
      </c>
      <c r="F31" s="218">
        <v>0</v>
      </c>
      <c r="G31" s="218">
        <v>0</v>
      </c>
      <c r="H31" s="218"/>
      <c r="I31" s="218"/>
      <c r="J31" s="218"/>
      <c r="K31" s="218">
        <v>0</v>
      </c>
      <c r="L31" s="218">
        <f t="shared" si="0"/>
        <v>0</v>
      </c>
    </row>
    <row r="32" spans="1:12" ht="10.5">
      <c r="A32" s="52" t="s">
        <v>90</v>
      </c>
      <c r="B32" s="52" t="s">
        <v>91</v>
      </c>
      <c r="C32" s="218">
        <v>0</v>
      </c>
      <c r="D32" s="218">
        <v>0</v>
      </c>
      <c r="E32" s="218">
        <v>0</v>
      </c>
      <c r="F32" s="218">
        <v>0</v>
      </c>
      <c r="G32" s="218">
        <v>0</v>
      </c>
      <c r="H32" s="218"/>
      <c r="I32" s="218"/>
      <c r="J32" s="218"/>
      <c r="K32" s="218">
        <v>0</v>
      </c>
      <c r="L32" s="218">
        <f t="shared" si="0"/>
        <v>0</v>
      </c>
    </row>
    <row r="33" spans="1:13" ht="14.25">
      <c r="A33" s="52">
        <v>2007</v>
      </c>
      <c r="B33" s="59" t="s">
        <v>92</v>
      </c>
      <c r="C33" s="218">
        <v>0</v>
      </c>
      <c r="D33" s="218">
        <v>0</v>
      </c>
      <c r="E33" s="218">
        <v>0</v>
      </c>
      <c r="F33" s="218">
        <v>0</v>
      </c>
      <c r="G33" s="218">
        <v>0</v>
      </c>
      <c r="H33" s="218"/>
      <c r="I33" s="218"/>
      <c r="J33" s="218"/>
      <c r="K33" s="218">
        <v>0</v>
      </c>
      <c r="L33" s="218">
        <f t="shared" si="0"/>
        <v>0</v>
      </c>
      <c r="M33" s="222"/>
    </row>
    <row r="34" spans="1:12" ht="10.5">
      <c r="A34" s="52">
        <v>2008</v>
      </c>
      <c r="B34" s="59" t="s">
        <v>93</v>
      </c>
      <c r="C34" s="218">
        <v>0</v>
      </c>
      <c r="D34" s="218">
        <v>0</v>
      </c>
      <c r="E34" s="218">
        <v>0</v>
      </c>
      <c r="F34" s="218">
        <v>0</v>
      </c>
      <c r="G34" s="218">
        <v>0</v>
      </c>
      <c r="H34" s="218"/>
      <c r="I34" s="218"/>
      <c r="J34" s="218"/>
      <c r="K34" s="218">
        <v>0</v>
      </c>
      <c r="L34" s="218">
        <f t="shared" si="0"/>
        <v>0</v>
      </c>
    </row>
    <row r="35" spans="1:12" ht="10.5">
      <c r="A35" s="52">
        <v>2009</v>
      </c>
      <c r="B35" s="52" t="s">
        <v>94</v>
      </c>
      <c r="C35" s="218">
        <v>0</v>
      </c>
      <c r="D35" s="218">
        <v>0</v>
      </c>
      <c r="E35" s="218">
        <v>0</v>
      </c>
      <c r="F35" s="218">
        <v>0</v>
      </c>
      <c r="G35" s="218">
        <v>0</v>
      </c>
      <c r="H35" s="218"/>
      <c r="I35" s="218"/>
      <c r="J35" s="218"/>
      <c r="K35" s="218">
        <v>0</v>
      </c>
      <c r="L35" s="218">
        <f t="shared" si="0"/>
        <v>0</v>
      </c>
    </row>
    <row r="36" spans="1:12" ht="10.5">
      <c r="A36" s="52">
        <v>2010</v>
      </c>
      <c r="B36" s="59" t="s">
        <v>95</v>
      </c>
      <c r="C36" s="218">
        <v>0</v>
      </c>
      <c r="D36" s="218">
        <v>0</v>
      </c>
      <c r="E36" s="218">
        <v>0</v>
      </c>
      <c r="F36" s="218">
        <v>0</v>
      </c>
      <c r="G36" s="218">
        <v>0</v>
      </c>
      <c r="H36" s="218"/>
      <c r="I36" s="218"/>
      <c r="J36" s="218"/>
      <c r="K36" s="218">
        <v>0</v>
      </c>
      <c r="L36" s="218">
        <f t="shared" si="0"/>
        <v>0</v>
      </c>
    </row>
    <row r="37" spans="1:12" ht="10.5">
      <c r="A37" s="52">
        <v>2011</v>
      </c>
      <c r="B37" s="52" t="s">
        <v>96</v>
      </c>
      <c r="C37" s="218">
        <v>0</v>
      </c>
      <c r="D37" s="218">
        <v>0</v>
      </c>
      <c r="E37" s="218">
        <v>0</v>
      </c>
      <c r="F37" s="218">
        <v>0</v>
      </c>
      <c r="G37" s="218">
        <v>0</v>
      </c>
      <c r="H37" s="218"/>
      <c r="I37" s="218"/>
      <c r="J37" s="218"/>
      <c r="K37" s="218">
        <v>0</v>
      </c>
      <c r="L37" s="218">
        <f t="shared" si="0"/>
        <v>0</v>
      </c>
    </row>
    <row r="38" spans="1:13" ht="10.5">
      <c r="A38" s="52">
        <v>2012</v>
      </c>
      <c r="B38" s="59" t="s">
        <v>97</v>
      </c>
      <c r="C38" s="218">
        <v>0</v>
      </c>
      <c r="D38" s="218">
        <v>0</v>
      </c>
      <c r="E38" s="218">
        <v>0</v>
      </c>
      <c r="F38" s="218">
        <v>0</v>
      </c>
      <c r="G38" s="218">
        <v>0</v>
      </c>
      <c r="H38" s="218"/>
      <c r="I38" s="218"/>
      <c r="J38" s="218"/>
      <c r="K38" s="218">
        <v>0</v>
      </c>
      <c r="L38" s="218">
        <f t="shared" si="0"/>
        <v>0</v>
      </c>
      <c r="M38" s="219"/>
    </row>
    <row r="39" spans="1:12" ht="10.5">
      <c r="A39" s="52">
        <v>2013</v>
      </c>
      <c r="B39" s="52" t="s">
        <v>98</v>
      </c>
      <c r="C39" s="218">
        <v>0</v>
      </c>
      <c r="D39" s="218">
        <v>0</v>
      </c>
      <c r="E39" s="218">
        <v>0</v>
      </c>
      <c r="F39" s="218">
        <v>0</v>
      </c>
      <c r="G39" s="218">
        <v>0</v>
      </c>
      <c r="H39" s="218"/>
      <c r="I39" s="218"/>
      <c r="J39" s="218"/>
      <c r="K39" s="218">
        <v>0</v>
      </c>
      <c r="L39" s="218">
        <f t="shared" si="0"/>
        <v>0</v>
      </c>
    </row>
    <row r="40" spans="1:13" ht="10.5">
      <c r="A40" s="52">
        <v>2014</v>
      </c>
      <c r="B40" s="52" t="s">
        <v>99</v>
      </c>
      <c r="C40" s="218">
        <v>0</v>
      </c>
      <c r="D40" s="218">
        <v>0</v>
      </c>
      <c r="E40" s="218">
        <v>0</v>
      </c>
      <c r="F40" s="218">
        <v>0</v>
      </c>
      <c r="G40" s="218">
        <v>0</v>
      </c>
      <c r="H40" s="218"/>
      <c r="I40" s="218"/>
      <c r="J40" s="218"/>
      <c r="K40" s="218">
        <v>0</v>
      </c>
      <c r="L40" s="218">
        <f t="shared" si="0"/>
        <v>0</v>
      </c>
      <c r="M40" s="47"/>
    </row>
    <row r="41" spans="1:12" ht="10.5">
      <c r="A41" s="52">
        <v>2015</v>
      </c>
      <c r="B41" s="52" t="s">
        <v>100</v>
      </c>
      <c r="C41" s="218">
        <v>0</v>
      </c>
      <c r="D41" s="218">
        <v>0</v>
      </c>
      <c r="E41" s="218">
        <v>0</v>
      </c>
      <c r="F41" s="218">
        <v>0</v>
      </c>
      <c r="G41" s="218">
        <v>0</v>
      </c>
      <c r="H41" s="218"/>
      <c r="I41" s="218"/>
      <c r="J41" s="218"/>
      <c r="K41" s="218">
        <v>0</v>
      </c>
      <c r="L41" s="218">
        <f t="shared" si="0"/>
        <v>0</v>
      </c>
    </row>
    <row r="42" spans="1:12" ht="10.5">
      <c r="A42" s="52" t="s">
        <v>101</v>
      </c>
      <c r="B42" s="52" t="s">
        <v>102</v>
      </c>
      <c r="C42" s="218">
        <v>0</v>
      </c>
      <c r="D42" s="218">
        <v>0</v>
      </c>
      <c r="E42" s="218">
        <v>0</v>
      </c>
      <c r="F42" s="218">
        <v>0</v>
      </c>
      <c r="G42" s="218">
        <v>0</v>
      </c>
      <c r="H42" s="218"/>
      <c r="I42" s="218"/>
      <c r="J42" s="218"/>
      <c r="K42" s="218">
        <v>0</v>
      </c>
      <c r="L42" s="218">
        <f t="shared" si="0"/>
        <v>0</v>
      </c>
    </row>
    <row r="43" spans="1:12" ht="10.5">
      <c r="A43" s="52" t="s">
        <v>103</v>
      </c>
      <c r="B43" s="52" t="s">
        <v>104</v>
      </c>
      <c r="C43" s="218">
        <v>0</v>
      </c>
      <c r="D43" s="218">
        <v>0</v>
      </c>
      <c r="E43" s="218">
        <v>0</v>
      </c>
      <c r="F43" s="218">
        <v>0</v>
      </c>
      <c r="G43" s="218">
        <v>0</v>
      </c>
      <c r="H43" s="218"/>
      <c r="I43" s="218"/>
      <c r="J43" s="218"/>
      <c r="K43" s="218">
        <v>0</v>
      </c>
      <c r="L43" s="218">
        <f t="shared" si="0"/>
        <v>0</v>
      </c>
    </row>
    <row r="44" spans="1:13" ht="10.5">
      <c r="A44" s="52">
        <v>2016</v>
      </c>
      <c r="B44" s="52" t="s">
        <v>105</v>
      </c>
      <c r="C44" s="218">
        <v>0</v>
      </c>
      <c r="D44" s="218">
        <v>0</v>
      </c>
      <c r="E44" s="218">
        <v>0</v>
      </c>
      <c r="F44" s="218">
        <v>0</v>
      </c>
      <c r="G44" s="218">
        <v>0</v>
      </c>
      <c r="H44" s="218"/>
      <c r="I44" s="218"/>
      <c r="J44" s="218"/>
      <c r="K44" s="218">
        <v>0</v>
      </c>
      <c r="L44" s="218">
        <f t="shared" si="0"/>
        <v>0</v>
      </c>
      <c r="M44" s="238"/>
    </row>
    <row r="45" spans="1:12" ht="10.5">
      <c r="A45" s="52">
        <v>2017</v>
      </c>
      <c r="B45" s="52" t="s">
        <v>106</v>
      </c>
      <c r="C45" s="218">
        <v>0</v>
      </c>
      <c r="D45" s="218">
        <v>0</v>
      </c>
      <c r="E45" s="218">
        <v>0</v>
      </c>
      <c r="F45" s="218">
        <v>0</v>
      </c>
      <c r="G45" s="218">
        <v>0</v>
      </c>
      <c r="H45" s="218"/>
      <c r="I45" s="218"/>
      <c r="J45" s="218"/>
      <c r="K45" s="218">
        <v>0</v>
      </c>
      <c r="L45" s="218">
        <f t="shared" si="0"/>
        <v>0</v>
      </c>
    </row>
    <row r="46" spans="1:12" ht="10.5">
      <c r="A46" s="54">
        <v>3000</v>
      </c>
      <c r="B46" s="52" t="s">
        <v>107</v>
      </c>
      <c r="C46" s="218">
        <v>0</v>
      </c>
      <c r="D46" s="218">
        <v>0</v>
      </c>
      <c r="E46" s="218">
        <v>0</v>
      </c>
      <c r="F46" s="218">
        <v>0</v>
      </c>
      <c r="G46" s="218">
        <v>0</v>
      </c>
      <c r="H46" s="218"/>
      <c r="I46" s="218"/>
      <c r="J46" s="218"/>
      <c r="K46" s="218">
        <v>0</v>
      </c>
      <c r="L46" s="218">
        <f t="shared" si="0"/>
        <v>0</v>
      </c>
    </row>
    <row r="47" spans="1:13" ht="10.5">
      <c r="A47" s="54">
        <v>4000</v>
      </c>
      <c r="B47" s="52" t="s">
        <v>108</v>
      </c>
      <c r="C47" s="218">
        <f>830827202</f>
        <v>830827202</v>
      </c>
      <c r="D47" s="218">
        <v>0</v>
      </c>
      <c r="E47" s="218">
        <v>1800000000</v>
      </c>
      <c r="F47" s="218">
        <v>200000000</v>
      </c>
      <c r="G47" s="218">
        <v>0</v>
      </c>
      <c r="H47" s="218"/>
      <c r="I47" s="218"/>
      <c r="J47" s="218"/>
      <c r="K47" s="218">
        <v>900000000</v>
      </c>
      <c r="L47" s="217">
        <f>+K47+F47+E47+C47</f>
        <v>3730827202</v>
      </c>
      <c r="M47" s="239"/>
    </row>
    <row r="48" spans="1:13" ht="10.5" customHeight="1">
      <c r="A48" s="54">
        <v>5000</v>
      </c>
      <c r="B48" s="52" t="s">
        <v>243</v>
      </c>
      <c r="C48" s="219">
        <f>2000000000+180000000</f>
        <v>2180000000</v>
      </c>
      <c r="D48" s="219">
        <f>300000000</f>
        <v>300000000</v>
      </c>
      <c r="E48" s="219">
        <v>500000000</v>
      </c>
      <c r="F48" s="219">
        <f>(300000000)</f>
        <v>300000000</v>
      </c>
      <c r="G48" s="219">
        <v>1548216449.86</v>
      </c>
      <c r="H48" s="219">
        <v>3000000</v>
      </c>
      <c r="I48" s="219"/>
      <c r="J48" s="219">
        <v>700000000</v>
      </c>
      <c r="K48" s="219"/>
      <c r="L48" s="218">
        <f>+J48+H48+G48+F48+E48+D48+C48</f>
        <v>5531216449.86</v>
      </c>
      <c r="M48" s="109">
        <f>6130531111-6127031111</f>
        <v>3500000</v>
      </c>
    </row>
    <row r="49" spans="1:12" ht="10.5" customHeight="1">
      <c r="A49" s="54">
        <v>6000</v>
      </c>
      <c r="B49" s="52" t="s">
        <v>110</v>
      </c>
      <c r="C49" s="218">
        <v>0</v>
      </c>
      <c r="D49" s="218">
        <v>0</v>
      </c>
      <c r="E49" s="218"/>
      <c r="F49" s="218">
        <v>0</v>
      </c>
      <c r="G49" s="219"/>
      <c r="H49" s="218"/>
      <c r="I49" s="218"/>
      <c r="J49" s="218"/>
      <c r="K49" s="218">
        <v>0</v>
      </c>
      <c r="L49" s="218">
        <f t="shared" si="0"/>
        <v>0</v>
      </c>
    </row>
    <row r="50" spans="1:12" ht="10.5">
      <c r="A50" s="54">
        <v>7000</v>
      </c>
      <c r="B50" s="52" t="s">
        <v>111</v>
      </c>
      <c r="C50" s="218">
        <v>0</v>
      </c>
      <c r="D50" s="218">
        <v>0</v>
      </c>
      <c r="E50" s="218">
        <v>0</v>
      </c>
      <c r="F50" s="218">
        <v>0</v>
      </c>
      <c r="G50" s="218">
        <v>0</v>
      </c>
      <c r="H50" s="218"/>
      <c r="I50" s="218"/>
      <c r="J50" s="218"/>
      <c r="K50" s="218">
        <v>0</v>
      </c>
      <c r="L50" s="218">
        <f t="shared" si="0"/>
        <v>0</v>
      </c>
    </row>
    <row r="51" spans="1:12" ht="12.75" customHeight="1">
      <c r="A51" s="83"/>
      <c r="B51" s="83" t="s">
        <v>29</v>
      </c>
      <c r="C51" s="244">
        <f>+C48+C47+C29+C12</f>
        <v>3016440391.46</v>
      </c>
      <c r="D51" s="244">
        <f>+D48+D29+D12</f>
        <v>305613189.46</v>
      </c>
      <c r="E51" s="244">
        <f>+E48+E47+E29+E12</f>
        <v>2304863189.46</v>
      </c>
      <c r="F51" s="244">
        <f>+F48+F47+F29+F12</f>
        <v>505113189.46</v>
      </c>
      <c r="G51" s="244">
        <f>+G48+G29+G12</f>
        <v>1593079639.32</v>
      </c>
      <c r="H51" s="244">
        <f>+H48+H29+H12</f>
        <v>7738189.46</v>
      </c>
      <c r="I51" s="244">
        <f>+I29+I12</f>
        <v>4863189.46</v>
      </c>
      <c r="J51" s="244">
        <f>+J48+J29+J12</f>
        <v>704738189.46</v>
      </c>
      <c r="K51" s="244">
        <f>+K47+K29+K12</f>
        <v>905113189.46</v>
      </c>
      <c r="L51" s="244">
        <f>+L48+L47+L29+L12</f>
        <v>9347562357</v>
      </c>
    </row>
    <row r="53" spans="3:12" ht="12.75">
      <c r="C53" s="115"/>
      <c r="D53" s="115"/>
      <c r="E53" s="115"/>
      <c r="F53" s="115"/>
      <c r="G53" s="115"/>
      <c r="H53" s="115"/>
      <c r="I53" s="115"/>
      <c r="J53" s="115"/>
      <c r="K53" s="115"/>
      <c r="L53" s="117"/>
    </row>
    <row r="54" spans="2:12" ht="10.5">
      <c r="B54" s="109"/>
      <c r="C54" s="118"/>
      <c r="D54" s="118"/>
      <c r="E54" s="118"/>
      <c r="F54" s="118"/>
      <c r="G54" s="118"/>
      <c r="H54" s="118"/>
      <c r="I54" s="118"/>
      <c r="J54" s="118"/>
      <c r="K54" s="118"/>
      <c r="L54" s="118"/>
    </row>
    <row r="55" spans="3:12" ht="10.5">
      <c r="C55" s="117"/>
      <c r="D55" s="117"/>
      <c r="E55" s="117"/>
      <c r="F55" s="117"/>
      <c r="G55" s="117"/>
      <c r="H55" s="117"/>
      <c r="I55" s="117"/>
      <c r="J55" s="117"/>
      <c r="K55" s="117"/>
      <c r="L55" s="118"/>
    </row>
    <row r="56" spans="3:12" ht="10.5">
      <c r="C56" s="118"/>
      <c r="D56" s="118"/>
      <c r="E56" s="118"/>
      <c r="F56" s="118"/>
      <c r="G56" s="118"/>
      <c r="H56" s="118"/>
      <c r="I56" s="118"/>
      <c r="J56" s="118"/>
      <c r="K56" s="118"/>
      <c r="L56" s="118"/>
    </row>
    <row r="57" spans="3:12" ht="10.5">
      <c r="C57" s="118"/>
      <c r="D57" s="118"/>
      <c r="E57" s="118"/>
      <c r="F57" s="118"/>
      <c r="G57" s="118"/>
      <c r="H57" s="118"/>
      <c r="I57" s="118"/>
      <c r="J57" s="118"/>
      <c r="K57" s="118"/>
      <c r="L57" s="118"/>
    </row>
    <row r="58" spans="3:12" ht="10.5">
      <c r="C58" s="118"/>
      <c r="D58" s="117"/>
      <c r="E58" s="118"/>
      <c r="F58" s="118"/>
      <c r="G58" s="118"/>
      <c r="H58" s="118"/>
      <c r="I58" s="118"/>
      <c r="J58" s="118"/>
      <c r="K58" s="118"/>
      <c r="L58" s="118"/>
    </row>
    <row r="59" spans="3:12" ht="11.25">
      <c r="C59" s="119"/>
      <c r="D59" s="118"/>
      <c r="E59" s="118"/>
      <c r="F59" s="117"/>
      <c r="G59" s="118"/>
      <c r="H59" s="118"/>
      <c r="I59" s="118"/>
      <c r="J59" s="118"/>
      <c r="K59" s="118"/>
      <c r="L59" s="118"/>
    </row>
    <row r="60" spans="3:12" ht="10.5">
      <c r="C60" s="118"/>
      <c r="D60" s="118"/>
      <c r="E60" s="118"/>
      <c r="F60" s="118"/>
      <c r="G60" s="118"/>
      <c r="H60" s="118"/>
      <c r="I60" s="118"/>
      <c r="J60" s="118"/>
      <c r="K60" s="118"/>
      <c r="L60" s="118"/>
    </row>
    <row r="61" spans="3:12" ht="10.5">
      <c r="C61" s="118"/>
      <c r="D61" s="118"/>
      <c r="E61" s="118"/>
      <c r="F61" s="118"/>
      <c r="G61" s="118"/>
      <c r="H61" s="118"/>
      <c r="I61" s="118"/>
      <c r="J61" s="118"/>
      <c r="K61" s="118"/>
      <c r="L61" s="118"/>
    </row>
    <row r="62" spans="3:12" ht="10.5">
      <c r="C62" s="118"/>
      <c r="D62" s="118"/>
      <c r="E62" s="118"/>
      <c r="F62" s="118"/>
      <c r="G62" s="118"/>
      <c r="H62" s="118"/>
      <c r="I62" s="118"/>
      <c r="J62" s="118"/>
      <c r="K62" s="118"/>
      <c r="L62" s="118"/>
    </row>
    <row r="63" spans="3:12" ht="10.5">
      <c r="C63" s="118"/>
      <c r="D63" s="118"/>
      <c r="E63" s="118"/>
      <c r="F63" s="118"/>
      <c r="G63" s="118"/>
      <c r="H63" s="118"/>
      <c r="I63" s="118"/>
      <c r="J63" s="118"/>
      <c r="K63" s="118"/>
      <c r="L63" s="118"/>
    </row>
    <row r="64" spans="3:12" ht="12.75">
      <c r="C64" s="115"/>
      <c r="D64" s="118"/>
      <c r="E64" s="118"/>
      <c r="F64" s="118"/>
      <c r="G64" s="118"/>
      <c r="H64" s="118"/>
      <c r="I64" s="118"/>
      <c r="J64" s="118"/>
      <c r="K64" s="118"/>
      <c r="L64" s="118"/>
    </row>
    <row r="65" spans="3:12" ht="12.75">
      <c r="C65" s="115"/>
      <c r="D65" s="118"/>
      <c r="E65" s="118"/>
      <c r="F65" s="118"/>
      <c r="G65" s="118"/>
      <c r="H65" s="118"/>
      <c r="I65" s="118"/>
      <c r="J65" s="118"/>
      <c r="K65" s="118"/>
      <c r="L65" s="118"/>
    </row>
    <row r="66" spans="3:12" ht="12.75">
      <c r="C66" s="115"/>
      <c r="D66" s="118"/>
      <c r="E66" s="118"/>
      <c r="F66" s="118"/>
      <c r="G66" s="118"/>
      <c r="H66" s="118"/>
      <c r="I66" s="118"/>
      <c r="J66" s="118"/>
      <c r="K66" s="118"/>
      <c r="L66" s="118"/>
    </row>
    <row r="67" spans="3:12" ht="12.75">
      <c r="C67" s="115"/>
      <c r="D67" s="118"/>
      <c r="E67" s="118"/>
      <c r="F67" s="118"/>
      <c r="G67" s="118"/>
      <c r="H67" s="118"/>
      <c r="I67" s="118"/>
      <c r="J67" s="118"/>
      <c r="K67" s="118"/>
      <c r="L67" s="118"/>
    </row>
    <row r="68" spans="3:12" ht="12.75">
      <c r="C68" s="115"/>
      <c r="D68" s="118"/>
      <c r="E68" s="118"/>
      <c r="F68" s="118"/>
      <c r="G68" s="118"/>
      <c r="H68" s="118"/>
      <c r="I68" s="118"/>
      <c r="J68" s="118"/>
      <c r="K68" s="118"/>
      <c r="L68" s="118"/>
    </row>
    <row r="69" spans="3:12" ht="12.75">
      <c r="C69" s="115"/>
      <c r="D69" s="118"/>
      <c r="E69" s="118"/>
      <c r="F69" s="118"/>
      <c r="G69" s="118"/>
      <c r="H69" s="118"/>
      <c r="I69" s="118"/>
      <c r="J69" s="118"/>
      <c r="K69" s="118"/>
      <c r="L69" s="118"/>
    </row>
    <row r="70" spans="3:12" ht="10.5">
      <c r="C70" s="118"/>
      <c r="D70" s="118"/>
      <c r="E70" s="118"/>
      <c r="F70" s="118"/>
      <c r="G70" s="118"/>
      <c r="H70" s="118"/>
      <c r="I70" s="118"/>
      <c r="J70" s="118"/>
      <c r="K70" s="118"/>
      <c r="L70" s="118"/>
    </row>
  </sheetData>
  <sheetProtection/>
  <mergeCells count="12">
    <mergeCell ref="E6:G6"/>
    <mergeCell ref="A9:L9"/>
    <mergeCell ref="B10:B11"/>
    <mergeCell ref="C10:K10"/>
    <mergeCell ref="L10:L11"/>
    <mergeCell ref="A8:L8"/>
    <mergeCell ref="A1:B7"/>
    <mergeCell ref="C1:G4"/>
    <mergeCell ref="C7:K7"/>
    <mergeCell ref="C5:D5"/>
    <mergeCell ref="E5:G5"/>
    <mergeCell ref="C6:D6"/>
  </mergeCells>
  <printOptions horizontalCentered="1" verticalCentered="1"/>
  <pageMargins left="0.3937007874015748" right="0.3937007874015748" top="0.5" bottom="0.65" header="0" footer="0.3937007874015748"/>
  <pageSetup horizontalDpi="600" verticalDpi="600" orientation="landscape" paperSize="5" scale="95" r:id="rId2"/>
  <drawing r:id="rId1"/>
</worksheet>
</file>

<file path=xl/worksheets/sheet9.xml><?xml version="1.0" encoding="utf-8"?>
<worksheet xmlns="http://schemas.openxmlformats.org/spreadsheetml/2006/main" xmlns:r="http://schemas.openxmlformats.org/officeDocument/2006/relationships">
  <dimension ref="A1:Q62"/>
  <sheetViews>
    <sheetView zoomScalePageLayoutView="0" workbookViewId="0" topLeftCell="B2">
      <selection activeCell="B2" sqref="A1:IV16384"/>
    </sheetView>
  </sheetViews>
  <sheetFormatPr defaultColWidth="11.421875" defaultRowHeight="12.75"/>
  <cols>
    <col min="1" max="1" width="8.8515625" style="44" customWidth="1"/>
    <col min="2" max="2" width="22.57421875" style="44" customWidth="1"/>
    <col min="3" max="3" width="17.421875" style="44" customWidth="1"/>
    <col min="4" max="4" width="12.140625" style="44" customWidth="1"/>
    <col min="5" max="5" width="10.57421875" style="44" customWidth="1"/>
    <col min="6" max="6" width="10.7109375" style="44" customWidth="1"/>
    <col min="7" max="7" width="12.28125" style="44" customWidth="1"/>
    <col min="8" max="8" width="13.140625" style="44" customWidth="1"/>
    <col min="9" max="9" width="12.7109375" style="44" customWidth="1"/>
    <col min="10" max="10" width="12.140625" style="44" customWidth="1"/>
    <col min="11" max="11" width="12.421875" style="44" customWidth="1"/>
    <col min="12" max="12" width="10.7109375" style="44" customWidth="1"/>
    <col min="13" max="14" width="12.421875" style="44" customWidth="1"/>
    <col min="15" max="15" width="10.8515625" style="44" customWidth="1"/>
    <col min="16" max="16" width="14.00390625" style="44" customWidth="1"/>
    <col min="17" max="17" width="12.140625" style="44" hidden="1" customWidth="1"/>
    <col min="18" max="16384" width="11.421875" style="44" customWidth="1"/>
  </cols>
  <sheetData>
    <row r="1" spans="1:16" ht="10.5">
      <c r="A1" s="382" t="s">
        <v>176</v>
      </c>
      <c r="B1" s="382"/>
      <c r="C1" s="382"/>
      <c r="D1" s="382"/>
      <c r="E1" s="382"/>
      <c r="F1" s="382"/>
      <c r="G1" s="382"/>
      <c r="H1" s="382"/>
      <c r="I1" s="382"/>
      <c r="J1" s="382"/>
      <c r="K1" s="382"/>
      <c r="L1" s="382"/>
      <c r="M1" s="382"/>
      <c r="N1" s="382"/>
      <c r="O1" s="382"/>
      <c r="P1" s="382"/>
    </row>
    <row r="2" spans="1:16" ht="10.5">
      <c r="A2" s="382" t="s">
        <v>148</v>
      </c>
      <c r="B2" s="382"/>
      <c r="C2" s="382"/>
      <c r="D2" s="382"/>
      <c r="E2" s="382"/>
      <c r="F2" s="382"/>
      <c r="G2" s="382"/>
      <c r="H2" s="382"/>
      <c r="I2" s="382"/>
      <c r="J2" s="382"/>
      <c r="K2" s="382"/>
      <c r="L2" s="382"/>
      <c r="M2" s="382"/>
      <c r="N2" s="382"/>
      <c r="O2" s="382"/>
      <c r="P2" s="382"/>
    </row>
    <row r="3" spans="1:16" s="45" customFormat="1" ht="12.75" customHeight="1">
      <c r="A3" s="382" t="s">
        <v>114</v>
      </c>
      <c r="B3" s="382"/>
      <c r="C3" s="382"/>
      <c r="D3" s="382"/>
      <c r="E3" s="382"/>
      <c r="F3" s="382"/>
      <c r="G3" s="382"/>
      <c r="H3" s="382"/>
      <c r="I3" s="382"/>
      <c r="J3" s="382"/>
      <c r="K3" s="382"/>
      <c r="L3" s="382"/>
      <c r="M3" s="382"/>
      <c r="N3" s="382"/>
      <c r="O3" s="382"/>
      <c r="P3" s="382"/>
    </row>
    <row r="4" spans="1:16" ht="11.25" thickBot="1">
      <c r="A4" s="46"/>
      <c r="B4" s="47"/>
      <c r="C4" s="48"/>
      <c r="D4" s="48"/>
      <c r="E4" s="48"/>
      <c r="F4" s="48"/>
      <c r="G4" s="48"/>
      <c r="H4" s="48"/>
      <c r="I4" s="48"/>
      <c r="J4" s="48"/>
      <c r="K4" s="48"/>
      <c r="L4" s="48"/>
      <c r="M4" s="48"/>
      <c r="N4" s="48"/>
      <c r="O4" s="48"/>
      <c r="P4" s="49"/>
    </row>
    <row r="5" spans="1:17" ht="12.75" customHeight="1" thickBot="1">
      <c r="A5" s="386"/>
      <c r="B5" s="388" t="s">
        <v>26</v>
      </c>
      <c r="C5" s="390" t="s">
        <v>144</v>
      </c>
      <c r="D5" s="383" t="s">
        <v>48</v>
      </c>
      <c r="E5" s="384"/>
      <c r="F5" s="384"/>
      <c r="G5" s="384"/>
      <c r="H5" s="384"/>
      <c r="I5" s="384"/>
      <c r="J5" s="384"/>
      <c r="K5" s="384"/>
      <c r="L5" s="384"/>
      <c r="M5" s="384"/>
      <c r="N5" s="384"/>
      <c r="O5" s="385"/>
      <c r="P5" s="392" t="s">
        <v>29</v>
      </c>
      <c r="Q5" s="66"/>
    </row>
    <row r="6" spans="1:17" ht="13.5" customHeight="1" thickBot="1">
      <c r="A6" s="387"/>
      <c r="B6" s="389"/>
      <c r="C6" s="391"/>
      <c r="D6" s="71" t="s">
        <v>50</v>
      </c>
      <c r="E6" s="72" t="s">
        <v>155</v>
      </c>
      <c r="F6" s="72" t="s">
        <v>51</v>
      </c>
      <c r="G6" s="72" t="s">
        <v>52</v>
      </c>
      <c r="H6" s="72" t="s">
        <v>53</v>
      </c>
      <c r="I6" s="72" t="s">
        <v>54</v>
      </c>
      <c r="J6" s="72" t="s">
        <v>55</v>
      </c>
      <c r="K6" s="72" t="s">
        <v>56</v>
      </c>
      <c r="L6" s="72" t="s">
        <v>57</v>
      </c>
      <c r="M6" s="72" t="s">
        <v>58</v>
      </c>
      <c r="N6" s="72" t="s">
        <v>59</v>
      </c>
      <c r="O6" s="73" t="s">
        <v>60</v>
      </c>
      <c r="P6" s="393"/>
      <c r="Q6" s="67" t="s">
        <v>143</v>
      </c>
    </row>
    <row r="7" spans="1:17" ht="10.5">
      <c r="A7" s="68">
        <v>1000</v>
      </c>
      <c r="B7" s="68" t="s">
        <v>61</v>
      </c>
      <c r="C7" s="110">
        <f aca="true" t="shared" si="0" ref="C7:O7">+C8+C11</f>
        <v>81518705.12613535</v>
      </c>
      <c r="D7" s="70">
        <f t="shared" si="0"/>
        <v>11452659.33</v>
      </c>
      <c r="E7" s="70">
        <f t="shared" si="0"/>
        <v>15952659.33</v>
      </c>
      <c r="F7" s="70">
        <f t="shared" si="0"/>
        <v>15952659.33</v>
      </c>
      <c r="G7" s="70">
        <f t="shared" si="0"/>
        <v>15952659.33</v>
      </c>
      <c r="H7" s="70">
        <f t="shared" si="0"/>
        <v>15952659.33</v>
      </c>
      <c r="I7" s="70">
        <f t="shared" si="0"/>
        <v>15952659.33</v>
      </c>
      <c r="J7" s="70">
        <f t="shared" si="0"/>
        <v>15952659.33</v>
      </c>
      <c r="K7" s="70">
        <f t="shared" si="0"/>
        <v>15952659.33</v>
      </c>
      <c r="L7" s="70">
        <f t="shared" si="0"/>
        <v>15952659.33</v>
      </c>
      <c r="M7" s="70">
        <f t="shared" si="0"/>
        <v>15952659.33</v>
      </c>
      <c r="N7" s="70">
        <f t="shared" si="0"/>
        <v>15952659.33</v>
      </c>
      <c r="O7" s="70">
        <f t="shared" si="0"/>
        <v>15952659.33</v>
      </c>
      <c r="P7" s="70">
        <f>SUM(D7:O7)</f>
        <v>186931911.96000004</v>
      </c>
      <c r="Q7" s="52">
        <f>+P7-C7</f>
        <v>105413206.83386469</v>
      </c>
    </row>
    <row r="8" spans="1:17" ht="10.5">
      <c r="A8" s="52">
        <v>1001</v>
      </c>
      <c r="B8" s="54" t="s">
        <v>62</v>
      </c>
      <c r="C8" s="112">
        <f>+C9+C10</f>
        <v>40000000</v>
      </c>
      <c r="D8" s="70">
        <f>+D9+D10</f>
        <v>0</v>
      </c>
      <c r="E8" s="70">
        <f aca="true" t="shared" si="1" ref="E8:O8">+E9+E10</f>
        <v>4500000</v>
      </c>
      <c r="F8" s="70">
        <f t="shared" si="1"/>
        <v>4500000</v>
      </c>
      <c r="G8" s="70">
        <f t="shared" si="1"/>
        <v>4500000</v>
      </c>
      <c r="H8" s="70">
        <f t="shared" si="1"/>
        <v>4500000</v>
      </c>
      <c r="I8" s="70">
        <f t="shared" si="1"/>
        <v>4500000</v>
      </c>
      <c r="J8" s="70">
        <f t="shared" si="1"/>
        <v>4500000</v>
      </c>
      <c r="K8" s="70">
        <f t="shared" si="1"/>
        <v>4500000</v>
      </c>
      <c r="L8" s="70">
        <f t="shared" si="1"/>
        <v>4500000</v>
      </c>
      <c r="M8" s="70">
        <f t="shared" si="1"/>
        <v>4500000</v>
      </c>
      <c r="N8" s="70">
        <f t="shared" si="1"/>
        <v>4500000</v>
      </c>
      <c r="O8" s="70">
        <f t="shared" si="1"/>
        <v>4500000</v>
      </c>
      <c r="P8" s="56">
        <f>SUM(D8:O8)</f>
        <v>49500000</v>
      </c>
      <c r="Q8" s="52">
        <f aca="true" t="shared" si="2" ref="Q8:Q55">+P8-C8</f>
        <v>9500000</v>
      </c>
    </row>
    <row r="9" spans="1:17" ht="10.5">
      <c r="A9" s="52" t="s">
        <v>163</v>
      </c>
      <c r="B9" s="52">
        <f>+'POA-02'!B19</f>
        <v>0</v>
      </c>
      <c r="C9" s="111">
        <f>+'POA-02'!J19</f>
        <v>40000000</v>
      </c>
      <c r="D9" s="123">
        <v>0</v>
      </c>
      <c r="E9" s="123">
        <v>2600000</v>
      </c>
      <c r="F9" s="123">
        <v>2600000</v>
      </c>
      <c r="G9" s="123">
        <v>2600000</v>
      </c>
      <c r="H9" s="123">
        <v>2600000</v>
      </c>
      <c r="I9" s="123">
        <v>2600000</v>
      </c>
      <c r="J9" s="123">
        <v>2600000</v>
      </c>
      <c r="K9" s="123">
        <v>2600000</v>
      </c>
      <c r="L9" s="123">
        <v>2600000</v>
      </c>
      <c r="M9" s="123">
        <v>2600000</v>
      </c>
      <c r="N9" s="123">
        <v>2600000</v>
      </c>
      <c r="O9" s="123">
        <v>2600000</v>
      </c>
      <c r="P9" s="56"/>
      <c r="Q9" s="52"/>
    </row>
    <row r="10" spans="1:17" ht="10.5">
      <c r="A10" s="52" t="s">
        <v>164</v>
      </c>
      <c r="B10" s="52" t="s">
        <v>178</v>
      </c>
      <c r="C10" s="111">
        <f>+'POA-02'!J20</f>
        <v>0</v>
      </c>
      <c r="D10" s="123">
        <v>0</v>
      </c>
      <c r="E10" s="123">
        <v>1900000</v>
      </c>
      <c r="F10" s="123">
        <v>1900000</v>
      </c>
      <c r="G10" s="123">
        <v>1900000</v>
      </c>
      <c r="H10" s="123">
        <v>1900000</v>
      </c>
      <c r="I10" s="123">
        <v>1900000</v>
      </c>
      <c r="J10" s="123">
        <v>1900000</v>
      </c>
      <c r="K10" s="123">
        <v>1900000</v>
      </c>
      <c r="L10" s="123">
        <v>1900000</v>
      </c>
      <c r="M10" s="123">
        <v>1900000</v>
      </c>
      <c r="N10" s="123">
        <v>1900000</v>
      </c>
      <c r="O10" s="123">
        <v>1900000</v>
      </c>
      <c r="P10" s="56"/>
      <c r="Q10" s="52"/>
    </row>
    <row r="11" spans="1:17" ht="10.5">
      <c r="A11" s="54">
        <v>1002</v>
      </c>
      <c r="B11" s="54" t="s">
        <v>63</v>
      </c>
      <c r="C11" s="112">
        <f>'POA-02'!J30</f>
        <v>41518705.12613535</v>
      </c>
      <c r="D11" s="70">
        <v>11452659.33</v>
      </c>
      <c r="E11" s="70">
        <v>11452659.33</v>
      </c>
      <c r="F11" s="70">
        <v>11452659.33</v>
      </c>
      <c r="G11" s="70">
        <v>11452659.33</v>
      </c>
      <c r="H11" s="70">
        <v>11452659.33</v>
      </c>
      <c r="I11" s="70">
        <v>11452659.33</v>
      </c>
      <c r="J11" s="70">
        <v>11452659.33</v>
      </c>
      <c r="K11" s="70">
        <v>11452659.33</v>
      </c>
      <c r="L11" s="70">
        <v>11452659.33</v>
      </c>
      <c r="M11" s="70">
        <v>11452659.33</v>
      </c>
      <c r="N11" s="70">
        <v>11452659.33</v>
      </c>
      <c r="O11" s="70">
        <v>11452659.33</v>
      </c>
      <c r="P11" s="56">
        <f>SUM(D11:O11)</f>
        <v>137431911.96</v>
      </c>
      <c r="Q11" s="52">
        <f t="shared" si="2"/>
        <v>95913206.83386466</v>
      </c>
    </row>
    <row r="12" spans="1:17" ht="10.5">
      <c r="A12" s="54">
        <v>2000</v>
      </c>
      <c r="B12" s="52" t="s">
        <v>64</v>
      </c>
      <c r="C12" s="112">
        <f>+C13+C14+C18+C19+C23+C26+C30+C31+C32+C33+C34+C35+C36+C37+C38+C41+C42</f>
        <v>4000000</v>
      </c>
      <c r="D12" s="70">
        <f>SUM(D13:D42)</f>
        <v>3372340.666666666</v>
      </c>
      <c r="E12" s="70">
        <f aca="true" t="shared" si="3" ref="E12:O12">SUM(E13:E42)</f>
        <v>2672340.666666666</v>
      </c>
      <c r="F12" s="70">
        <f t="shared" si="3"/>
        <v>3472340.666666666</v>
      </c>
      <c r="G12" s="70">
        <f t="shared" si="3"/>
        <v>12672340.666666666</v>
      </c>
      <c r="H12" s="70">
        <f t="shared" si="3"/>
        <v>3472340.666666666</v>
      </c>
      <c r="I12" s="70">
        <f t="shared" si="3"/>
        <v>56672340.666666664</v>
      </c>
      <c r="J12" s="70">
        <f t="shared" si="3"/>
        <v>3472340.666666666</v>
      </c>
      <c r="K12" s="70">
        <f t="shared" si="3"/>
        <v>2672340.666666666</v>
      </c>
      <c r="L12" s="70">
        <f t="shared" si="3"/>
        <v>17872340.666666664</v>
      </c>
      <c r="M12" s="70">
        <f t="shared" si="3"/>
        <v>2672340.666666666</v>
      </c>
      <c r="N12" s="70">
        <f t="shared" si="3"/>
        <v>3372340.666666666</v>
      </c>
      <c r="O12" s="70">
        <f t="shared" si="3"/>
        <v>2672340.666666666</v>
      </c>
      <c r="P12" s="56">
        <f>+P13+P14+P18+P19+P23+P26+P30+P31+P32+P33+P34+P35+P36+P37+P38+P41+P42</f>
        <v>115068088</v>
      </c>
      <c r="Q12" s="52">
        <f t="shared" si="2"/>
        <v>111068088</v>
      </c>
    </row>
    <row r="13" spans="1:17" ht="10.5">
      <c r="A13" s="52">
        <v>2001</v>
      </c>
      <c r="B13" s="52" t="s">
        <v>65</v>
      </c>
      <c r="C13" s="111">
        <f>'POA-04'!G23</f>
        <v>0</v>
      </c>
      <c r="D13" s="123">
        <v>0</v>
      </c>
      <c r="E13" s="123">
        <v>0</v>
      </c>
      <c r="F13" s="123">
        <v>0</v>
      </c>
      <c r="G13" s="123">
        <v>10000000</v>
      </c>
      <c r="H13" s="123">
        <v>0</v>
      </c>
      <c r="I13" s="123">
        <v>0</v>
      </c>
      <c r="J13" s="123">
        <v>0</v>
      </c>
      <c r="K13" s="123">
        <v>0</v>
      </c>
      <c r="L13" s="123">
        <v>0</v>
      </c>
      <c r="M13" s="123">
        <v>0</v>
      </c>
      <c r="N13" s="123">
        <v>0</v>
      </c>
      <c r="O13" s="123">
        <v>0</v>
      </c>
      <c r="P13" s="56">
        <f aca="true" t="shared" si="4" ref="P13:P54">SUM(D13:O13)</f>
        <v>10000000</v>
      </c>
      <c r="Q13" s="52">
        <f t="shared" si="2"/>
        <v>10000000</v>
      </c>
    </row>
    <row r="14" spans="1:17" ht="10.5">
      <c r="A14" s="52">
        <v>2002</v>
      </c>
      <c r="B14" s="52" t="s">
        <v>66</v>
      </c>
      <c r="C14" s="111">
        <f>'POA-03'!H27</f>
        <v>0</v>
      </c>
      <c r="D14" s="123">
        <v>0</v>
      </c>
      <c r="E14" s="123">
        <v>0</v>
      </c>
      <c r="F14" s="123">
        <v>0</v>
      </c>
      <c r="G14" s="123">
        <v>0</v>
      </c>
      <c r="H14" s="123">
        <v>0</v>
      </c>
      <c r="I14" s="123">
        <v>54000000</v>
      </c>
      <c r="J14" s="123">
        <v>0</v>
      </c>
      <c r="K14" s="123">
        <v>0</v>
      </c>
      <c r="L14" s="123">
        <v>0</v>
      </c>
      <c r="M14" s="123">
        <v>0</v>
      </c>
      <c r="N14" s="123">
        <v>0</v>
      </c>
      <c r="O14" s="123">
        <v>0</v>
      </c>
      <c r="P14" s="56">
        <f t="shared" si="4"/>
        <v>54000000</v>
      </c>
      <c r="Q14" s="52">
        <f t="shared" si="2"/>
        <v>54000000</v>
      </c>
    </row>
    <row r="15" spans="1:17" ht="10.5">
      <c r="A15" s="52" t="s">
        <v>67</v>
      </c>
      <c r="B15" s="52" t="s">
        <v>68</v>
      </c>
      <c r="C15" s="111">
        <v>0</v>
      </c>
      <c r="D15" s="123">
        <v>0</v>
      </c>
      <c r="E15" s="123">
        <v>0</v>
      </c>
      <c r="F15" s="123">
        <v>0</v>
      </c>
      <c r="G15" s="123">
        <v>0</v>
      </c>
      <c r="H15" s="123">
        <v>0</v>
      </c>
      <c r="I15" s="123">
        <v>0</v>
      </c>
      <c r="J15" s="123">
        <v>0</v>
      </c>
      <c r="K15" s="123">
        <v>0</v>
      </c>
      <c r="L15" s="123">
        <v>0</v>
      </c>
      <c r="M15" s="123">
        <v>0</v>
      </c>
      <c r="N15" s="123">
        <v>0</v>
      </c>
      <c r="O15" s="123">
        <v>0</v>
      </c>
      <c r="P15" s="56">
        <f t="shared" si="4"/>
        <v>0</v>
      </c>
      <c r="Q15" s="52">
        <f t="shared" si="2"/>
        <v>0</v>
      </c>
    </row>
    <row r="16" spans="1:17" ht="10.5">
      <c r="A16" s="52" t="s">
        <v>69</v>
      </c>
      <c r="B16" s="52" t="s">
        <v>70</v>
      </c>
      <c r="C16" s="111">
        <v>0</v>
      </c>
      <c r="D16" s="123">
        <v>0</v>
      </c>
      <c r="E16" s="123">
        <v>0</v>
      </c>
      <c r="F16" s="123">
        <v>0</v>
      </c>
      <c r="G16" s="123">
        <v>0</v>
      </c>
      <c r="H16" s="123">
        <v>0</v>
      </c>
      <c r="I16" s="123">
        <v>0</v>
      </c>
      <c r="J16" s="123">
        <v>0</v>
      </c>
      <c r="K16" s="123">
        <v>0</v>
      </c>
      <c r="L16" s="123">
        <v>0</v>
      </c>
      <c r="M16" s="123">
        <v>0</v>
      </c>
      <c r="N16" s="123">
        <v>0</v>
      </c>
      <c r="O16" s="123">
        <v>0</v>
      </c>
      <c r="P16" s="56">
        <f t="shared" si="4"/>
        <v>0</v>
      </c>
      <c r="Q16" s="52">
        <f t="shared" si="2"/>
        <v>0</v>
      </c>
    </row>
    <row r="17" spans="1:17" ht="10.5">
      <c r="A17" s="52" t="s">
        <v>71</v>
      </c>
      <c r="B17" s="52" t="s">
        <v>72</v>
      </c>
      <c r="C17" s="111">
        <v>0</v>
      </c>
      <c r="D17" s="123">
        <v>0</v>
      </c>
      <c r="E17" s="123">
        <v>0</v>
      </c>
      <c r="F17" s="123">
        <v>0</v>
      </c>
      <c r="G17" s="123">
        <v>0</v>
      </c>
      <c r="H17" s="123">
        <v>0</v>
      </c>
      <c r="I17" s="123">
        <v>0</v>
      </c>
      <c r="J17" s="123">
        <v>0</v>
      </c>
      <c r="K17" s="123">
        <v>0</v>
      </c>
      <c r="L17" s="123">
        <v>0</v>
      </c>
      <c r="M17" s="123">
        <v>0</v>
      </c>
      <c r="N17" s="123">
        <v>0</v>
      </c>
      <c r="O17" s="123">
        <v>0</v>
      </c>
      <c r="P17" s="56">
        <f t="shared" si="4"/>
        <v>0</v>
      </c>
      <c r="Q17" s="52">
        <f t="shared" si="2"/>
        <v>0</v>
      </c>
    </row>
    <row r="18" spans="1:17" ht="12" customHeight="1">
      <c r="A18" s="52">
        <v>2003</v>
      </c>
      <c r="B18" s="59" t="s">
        <v>73</v>
      </c>
      <c r="C18" s="111">
        <f>'POA-06'!D18</f>
        <v>0</v>
      </c>
      <c r="D18" s="123">
        <v>0</v>
      </c>
      <c r="E18" s="123">
        <v>0</v>
      </c>
      <c r="F18" s="123">
        <v>0</v>
      </c>
      <c r="G18" s="123">
        <v>0</v>
      </c>
      <c r="H18" s="123">
        <v>0</v>
      </c>
      <c r="I18" s="123">
        <v>0</v>
      </c>
      <c r="J18" s="123">
        <v>0</v>
      </c>
      <c r="K18" s="123">
        <v>0</v>
      </c>
      <c r="L18" s="123">
        <v>0</v>
      </c>
      <c r="M18" s="123">
        <v>0</v>
      </c>
      <c r="N18" s="123">
        <v>0</v>
      </c>
      <c r="O18" s="123">
        <v>0</v>
      </c>
      <c r="P18" s="56">
        <f t="shared" si="4"/>
        <v>0</v>
      </c>
      <c r="Q18" s="52">
        <f t="shared" si="2"/>
        <v>0</v>
      </c>
    </row>
    <row r="19" spans="1:17" ht="10.5">
      <c r="A19" s="52">
        <v>2004</v>
      </c>
      <c r="B19" s="52" t="s">
        <v>74</v>
      </c>
      <c r="C19" s="111">
        <f>'POA-06'!D19</f>
        <v>0</v>
      </c>
      <c r="D19" s="123">
        <v>0</v>
      </c>
      <c r="E19" s="123">
        <v>0</v>
      </c>
      <c r="F19" s="123">
        <v>0</v>
      </c>
      <c r="G19" s="123">
        <v>0</v>
      </c>
      <c r="H19" s="123">
        <v>0</v>
      </c>
      <c r="I19" s="123">
        <v>0</v>
      </c>
      <c r="J19" s="123">
        <v>0</v>
      </c>
      <c r="K19" s="123">
        <v>0</v>
      </c>
      <c r="L19" s="123">
        <v>0</v>
      </c>
      <c r="M19" s="123">
        <v>0</v>
      </c>
      <c r="N19" s="123">
        <v>0</v>
      </c>
      <c r="O19" s="123">
        <v>0</v>
      </c>
      <c r="P19" s="56">
        <f t="shared" si="4"/>
        <v>0</v>
      </c>
      <c r="Q19" s="52">
        <f t="shared" si="2"/>
        <v>0</v>
      </c>
    </row>
    <row r="20" spans="1:17" ht="10.5">
      <c r="A20" s="52" t="s">
        <v>75</v>
      </c>
      <c r="B20" s="52" t="s">
        <v>76</v>
      </c>
      <c r="C20" s="111">
        <v>0</v>
      </c>
      <c r="D20" s="123">
        <v>0</v>
      </c>
      <c r="E20" s="123">
        <v>0</v>
      </c>
      <c r="F20" s="123">
        <v>0</v>
      </c>
      <c r="G20" s="123">
        <v>0</v>
      </c>
      <c r="H20" s="123">
        <v>0</v>
      </c>
      <c r="I20" s="123">
        <v>0</v>
      </c>
      <c r="J20" s="123">
        <v>0</v>
      </c>
      <c r="K20" s="123">
        <v>0</v>
      </c>
      <c r="L20" s="123">
        <v>0</v>
      </c>
      <c r="M20" s="123">
        <v>0</v>
      </c>
      <c r="N20" s="123">
        <v>0</v>
      </c>
      <c r="O20" s="123">
        <v>0</v>
      </c>
      <c r="P20" s="56">
        <f t="shared" si="4"/>
        <v>0</v>
      </c>
      <c r="Q20" s="52">
        <f t="shared" si="2"/>
        <v>0</v>
      </c>
    </row>
    <row r="21" spans="1:17" ht="10.5">
      <c r="A21" s="52" t="s">
        <v>77</v>
      </c>
      <c r="B21" s="52" t="s">
        <v>78</v>
      </c>
      <c r="C21" s="111">
        <v>0</v>
      </c>
      <c r="D21" s="123">
        <v>0</v>
      </c>
      <c r="E21" s="123">
        <v>0</v>
      </c>
      <c r="F21" s="123">
        <v>0</v>
      </c>
      <c r="G21" s="123">
        <v>0</v>
      </c>
      <c r="H21" s="123">
        <v>0</v>
      </c>
      <c r="I21" s="123">
        <v>0</v>
      </c>
      <c r="J21" s="123">
        <v>0</v>
      </c>
      <c r="K21" s="123">
        <v>0</v>
      </c>
      <c r="L21" s="123">
        <v>0</v>
      </c>
      <c r="M21" s="123">
        <v>0</v>
      </c>
      <c r="N21" s="123">
        <v>0</v>
      </c>
      <c r="O21" s="123">
        <v>0</v>
      </c>
      <c r="P21" s="56">
        <f t="shared" si="4"/>
        <v>0</v>
      </c>
      <c r="Q21" s="52">
        <f t="shared" si="2"/>
        <v>0</v>
      </c>
    </row>
    <row r="22" spans="1:17" ht="10.5">
      <c r="A22" s="52" t="s">
        <v>79</v>
      </c>
      <c r="B22" s="52" t="s">
        <v>80</v>
      </c>
      <c r="C22" s="111">
        <v>0</v>
      </c>
      <c r="D22" s="123">
        <v>0</v>
      </c>
      <c r="E22" s="123">
        <v>0</v>
      </c>
      <c r="F22" s="123">
        <v>0</v>
      </c>
      <c r="G22" s="123">
        <v>0</v>
      </c>
      <c r="H22" s="123">
        <v>0</v>
      </c>
      <c r="I22" s="123">
        <v>0</v>
      </c>
      <c r="J22" s="123">
        <v>0</v>
      </c>
      <c r="K22" s="123">
        <v>0</v>
      </c>
      <c r="L22" s="123">
        <v>0</v>
      </c>
      <c r="M22" s="123">
        <v>0</v>
      </c>
      <c r="N22" s="123">
        <v>0</v>
      </c>
      <c r="O22" s="123">
        <v>0</v>
      </c>
      <c r="P22" s="56">
        <f t="shared" si="4"/>
        <v>0</v>
      </c>
      <c r="Q22" s="52">
        <f t="shared" si="2"/>
        <v>0</v>
      </c>
    </row>
    <row r="23" spans="1:17" ht="10.5">
      <c r="A23" s="52">
        <v>2005</v>
      </c>
      <c r="B23" s="52" t="s">
        <v>81</v>
      </c>
      <c r="C23" s="111">
        <f>'POA-06'!D20</f>
        <v>0</v>
      </c>
      <c r="D23" s="123">
        <v>0</v>
      </c>
      <c r="E23" s="123">
        <v>0</v>
      </c>
      <c r="F23" s="123">
        <v>0</v>
      </c>
      <c r="G23" s="123">
        <v>0</v>
      </c>
      <c r="H23" s="123">
        <v>0</v>
      </c>
      <c r="I23" s="123">
        <v>0</v>
      </c>
      <c r="J23" s="123">
        <v>0</v>
      </c>
      <c r="K23" s="123">
        <v>0</v>
      </c>
      <c r="L23" s="123">
        <v>4500000</v>
      </c>
      <c r="M23" s="123">
        <v>0</v>
      </c>
      <c r="N23" s="123">
        <v>0</v>
      </c>
      <c r="O23" s="123">
        <v>0</v>
      </c>
      <c r="P23" s="56">
        <f t="shared" si="4"/>
        <v>4500000</v>
      </c>
      <c r="Q23" s="52">
        <f t="shared" si="2"/>
        <v>4500000</v>
      </c>
    </row>
    <row r="24" spans="1:17" ht="10.5">
      <c r="A24" s="52" t="s">
        <v>82</v>
      </c>
      <c r="B24" s="52" t="s">
        <v>83</v>
      </c>
      <c r="C24" s="111">
        <v>0</v>
      </c>
      <c r="D24" s="123">
        <v>0</v>
      </c>
      <c r="E24" s="123">
        <v>0</v>
      </c>
      <c r="F24" s="123">
        <v>0</v>
      </c>
      <c r="G24" s="123">
        <v>0</v>
      </c>
      <c r="H24" s="123">
        <v>0</v>
      </c>
      <c r="I24" s="123">
        <v>0</v>
      </c>
      <c r="J24" s="123">
        <v>0</v>
      </c>
      <c r="K24" s="123">
        <v>0</v>
      </c>
      <c r="L24" s="123">
        <v>0</v>
      </c>
      <c r="M24" s="123">
        <v>0</v>
      </c>
      <c r="N24" s="123">
        <v>0</v>
      </c>
      <c r="O24" s="123">
        <v>0</v>
      </c>
      <c r="P24" s="56">
        <f t="shared" si="4"/>
        <v>0</v>
      </c>
      <c r="Q24" s="52">
        <f t="shared" si="2"/>
        <v>0</v>
      </c>
    </row>
    <row r="25" spans="1:17" ht="10.5">
      <c r="A25" s="52" t="s">
        <v>84</v>
      </c>
      <c r="B25" s="52" t="s">
        <v>85</v>
      </c>
      <c r="C25" s="111">
        <v>0</v>
      </c>
      <c r="D25" s="123">
        <v>0</v>
      </c>
      <c r="E25" s="123">
        <v>0</v>
      </c>
      <c r="F25" s="123">
        <v>0</v>
      </c>
      <c r="G25" s="123">
        <v>0</v>
      </c>
      <c r="H25" s="123">
        <v>0</v>
      </c>
      <c r="I25" s="123">
        <v>0</v>
      </c>
      <c r="J25" s="123">
        <v>0</v>
      </c>
      <c r="K25" s="123">
        <v>0</v>
      </c>
      <c r="L25" s="123">
        <v>0</v>
      </c>
      <c r="M25" s="123">
        <v>0</v>
      </c>
      <c r="N25" s="123">
        <v>0</v>
      </c>
      <c r="O25" s="123">
        <v>0</v>
      </c>
      <c r="P25" s="56">
        <f t="shared" si="4"/>
        <v>0</v>
      </c>
      <c r="Q25" s="52">
        <f t="shared" si="2"/>
        <v>0</v>
      </c>
    </row>
    <row r="26" spans="1:17" ht="10.5">
      <c r="A26" s="52">
        <v>2006</v>
      </c>
      <c r="B26" s="52" t="s">
        <v>86</v>
      </c>
      <c r="C26" s="111">
        <f>'POA-06'!D21</f>
        <v>4000000</v>
      </c>
      <c r="D26" s="123">
        <v>1000000</v>
      </c>
      <c r="E26" s="123">
        <v>1000000</v>
      </c>
      <c r="F26" s="123">
        <v>1000000</v>
      </c>
      <c r="G26" s="123">
        <v>1000000</v>
      </c>
      <c r="H26" s="123">
        <v>1000000</v>
      </c>
      <c r="I26" s="123">
        <v>1000000</v>
      </c>
      <c r="J26" s="123">
        <v>1000000</v>
      </c>
      <c r="K26" s="123">
        <v>1000000</v>
      </c>
      <c r="L26" s="123">
        <v>1000000</v>
      </c>
      <c r="M26" s="123">
        <v>1000000</v>
      </c>
      <c r="N26" s="123">
        <v>1000000</v>
      </c>
      <c r="O26" s="123">
        <v>1000000</v>
      </c>
      <c r="P26" s="56">
        <f t="shared" si="4"/>
        <v>12000000</v>
      </c>
      <c r="Q26" s="52">
        <f t="shared" si="2"/>
        <v>8000000</v>
      </c>
    </row>
    <row r="27" spans="1:17" ht="10.5">
      <c r="A27" s="52" t="s">
        <v>87</v>
      </c>
      <c r="B27" s="52" t="s">
        <v>88</v>
      </c>
      <c r="C27" s="111">
        <v>0</v>
      </c>
      <c r="D27" s="123">
        <v>0</v>
      </c>
      <c r="E27" s="123">
        <v>0</v>
      </c>
      <c r="F27" s="123">
        <v>0</v>
      </c>
      <c r="G27" s="123">
        <v>0</v>
      </c>
      <c r="H27" s="123">
        <v>0</v>
      </c>
      <c r="I27" s="123">
        <v>0</v>
      </c>
      <c r="J27" s="123">
        <v>0</v>
      </c>
      <c r="K27" s="123">
        <v>0</v>
      </c>
      <c r="L27" s="123">
        <v>0</v>
      </c>
      <c r="M27" s="123">
        <v>0</v>
      </c>
      <c r="N27" s="123">
        <v>0</v>
      </c>
      <c r="O27" s="123">
        <v>0</v>
      </c>
      <c r="P27" s="56">
        <f t="shared" si="4"/>
        <v>0</v>
      </c>
      <c r="Q27" s="52">
        <f t="shared" si="2"/>
        <v>0</v>
      </c>
    </row>
    <row r="28" spans="1:17" ht="21">
      <c r="A28" s="52" t="s">
        <v>89</v>
      </c>
      <c r="B28" s="59" t="s">
        <v>142</v>
      </c>
      <c r="C28" s="111">
        <v>0</v>
      </c>
      <c r="D28" s="123">
        <v>0</v>
      </c>
      <c r="E28" s="123">
        <v>0</v>
      </c>
      <c r="F28" s="123">
        <v>0</v>
      </c>
      <c r="G28" s="123">
        <v>0</v>
      </c>
      <c r="H28" s="123">
        <v>0</v>
      </c>
      <c r="I28" s="123">
        <v>0</v>
      </c>
      <c r="J28" s="123">
        <v>0</v>
      </c>
      <c r="K28" s="123">
        <v>0</v>
      </c>
      <c r="L28" s="123">
        <v>0</v>
      </c>
      <c r="M28" s="123">
        <v>0</v>
      </c>
      <c r="N28" s="123">
        <v>0</v>
      </c>
      <c r="O28" s="123">
        <v>0</v>
      </c>
      <c r="P28" s="56">
        <f t="shared" si="4"/>
        <v>0</v>
      </c>
      <c r="Q28" s="52">
        <f t="shared" si="2"/>
        <v>0</v>
      </c>
    </row>
    <row r="29" spans="1:17" ht="10.5">
      <c r="A29" s="52" t="s">
        <v>90</v>
      </c>
      <c r="B29" s="52" t="s">
        <v>91</v>
      </c>
      <c r="C29" s="111"/>
      <c r="D29" s="123">
        <v>0</v>
      </c>
      <c r="E29" s="123">
        <v>0</v>
      </c>
      <c r="F29" s="123">
        <v>0</v>
      </c>
      <c r="G29" s="123">
        <v>0</v>
      </c>
      <c r="H29" s="123">
        <v>0</v>
      </c>
      <c r="I29" s="123">
        <v>0</v>
      </c>
      <c r="J29" s="123">
        <v>0</v>
      </c>
      <c r="K29" s="123">
        <v>0</v>
      </c>
      <c r="L29" s="123">
        <v>0</v>
      </c>
      <c r="M29" s="123">
        <v>0</v>
      </c>
      <c r="N29" s="123">
        <v>0</v>
      </c>
      <c r="O29" s="123">
        <v>0</v>
      </c>
      <c r="P29" s="56">
        <f t="shared" si="4"/>
        <v>0</v>
      </c>
      <c r="Q29" s="52">
        <f t="shared" si="2"/>
        <v>0</v>
      </c>
    </row>
    <row r="30" spans="1:17" ht="10.5">
      <c r="A30" s="52">
        <v>2007</v>
      </c>
      <c r="B30" s="59" t="s">
        <v>92</v>
      </c>
      <c r="C30" s="111">
        <f>'POA-06'!D22</f>
        <v>0</v>
      </c>
      <c r="D30" s="123">
        <v>0</v>
      </c>
      <c r="E30" s="123">
        <v>0</v>
      </c>
      <c r="F30" s="123">
        <v>0</v>
      </c>
      <c r="G30" s="123">
        <v>0</v>
      </c>
      <c r="H30" s="123">
        <v>0</v>
      </c>
      <c r="I30" s="123">
        <v>0</v>
      </c>
      <c r="J30" s="123">
        <v>0</v>
      </c>
      <c r="K30" s="123">
        <v>0</v>
      </c>
      <c r="L30" s="123">
        <v>10000000</v>
      </c>
      <c r="M30" s="123">
        <v>0</v>
      </c>
      <c r="N30" s="123">
        <v>0</v>
      </c>
      <c r="O30" s="123">
        <v>0</v>
      </c>
      <c r="P30" s="56">
        <f t="shared" si="4"/>
        <v>10000000</v>
      </c>
      <c r="Q30" s="52">
        <f t="shared" si="2"/>
        <v>10000000</v>
      </c>
    </row>
    <row r="31" spans="1:17" ht="21">
      <c r="A31" s="52">
        <v>2008</v>
      </c>
      <c r="B31" s="59" t="s">
        <v>93</v>
      </c>
      <c r="C31" s="111">
        <f>'POA-06'!D23</f>
        <v>0</v>
      </c>
      <c r="D31" s="123">
        <v>700000</v>
      </c>
      <c r="E31" s="123">
        <v>0</v>
      </c>
      <c r="F31" s="123">
        <v>800000</v>
      </c>
      <c r="G31" s="123">
        <v>0</v>
      </c>
      <c r="H31" s="123">
        <v>800000</v>
      </c>
      <c r="I31" s="123">
        <v>0</v>
      </c>
      <c r="J31" s="123">
        <v>800000</v>
      </c>
      <c r="K31" s="123">
        <v>0</v>
      </c>
      <c r="L31" s="123">
        <v>700000</v>
      </c>
      <c r="M31" s="123">
        <v>0</v>
      </c>
      <c r="N31" s="123">
        <v>700000</v>
      </c>
      <c r="O31" s="123">
        <v>0</v>
      </c>
      <c r="P31" s="56">
        <f t="shared" si="4"/>
        <v>4500000</v>
      </c>
      <c r="Q31" s="52">
        <f t="shared" si="2"/>
        <v>4500000</v>
      </c>
    </row>
    <row r="32" spans="1:17" ht="10.5">
      <c r="A32" s="52">
        <v>2009</v>
      </c>
      <c r="B32" s="52" t="s">
        <v>94</v>
      </c>
      <c r="C32" s="111">
        <f>'POA-06'!D24</f>
        <v>0</v>
      </c>
      <c r="D32" s="123">
        <v>0</v>
      </c>
      <c r="E32" s="123">
        <v>0</v>
      </c>
      <c r="F32" s="123">
        <v>0</v>
      </c>
      <c r="G32" s="123">
        <v>0</v>
      </c>
      <c r="H32" s="123">
        <v>0</v>
      </c>
      <c r="I32" s="123">
        <v>0</v>
      </c>
      <c r="J32" s="123">
        <v>0</v>
      </c>
      <c r="K32" s="123">
        <v>0</v>
      </c>
      <c r="L32" s="123">
        <v>0</v>
      </c>
      <c r="M32" s="123">
        <v>0</v>
      </c>
      <c r="N32" s="123">
        <v>0</v>
      </c>
      <c r="O32" s="123">
        <v>0</v>
      </c>
      <c r="P32" s="56">
        <f t="shared" si="4"/>
        <v>0</v>
      </c>
      <c r="Q32" s="52">
        <f t="shared" si="2"/>
        <v>0</v>
      </c>
    </row>
    <row r="33" spans="1:17" ht="14.25" customHeight="1">
      <c r="A33" s="52">
        <v>2010</v>
      </c>
      <c r="B33" s="59" t="s">
        <v>95</v>
      </c>
      <c r="C33" s="111">
        <f>'POA-06'!D25</f>
        <v>0</v>
      </c>
      <c r="D33" s="123">
        <v>0</v>
      </c>
      <c r="E33" s="123">
        <v>0</v>
      </c>
      <c r="F33" s="123">
        <v>0</v>
      </c>
      <c r="G33" s="123">
        <v>0</v>
      </c>
      <c r="H33" s="123">
        <v>0</v>
      </c>
      <c r="I33" s="123">
        <v>0</v>
      </c>
      <c r="J33" s="123">
        <v>0</v>
      </c>
      <c r="K33" s="123">
        <v>0</v>
      </c>
      <c r="L33" s="123">
        <v>0</v>
      </c>
      <c r="M33" s="123">
        <v>0</v>
      </c>
      <c r="N33" s="123">
        <v>0</v>
      </c>
      <c r="O33" s="123">
        <v>0</v>
      </c>
      <c r="P33" s="56">
        <f t="shared" si="4"/>
        <v>0</v>
      </c>
      <c r="Q33" s="52">
        <f t="shared" si="2"/>
        <v>0</v>
      </c>
    </row>
    <row r="34" spans="1:17" ht="10.5">
      <c r="A34" s="52">
        <v>2011</v>
      </c>
      <c r="B34" s="52" t="s">
        <v>96</v>
      </c>
      <c r="C34" s="111">
        <f>'POA-06'!D26</f>
        <v>0</v>
      </c>
      <c r="D34" s="123">
        <v>672340.666666666</v>
      </c>
      <c r="E34" s="123">
        <v>672340.666666666</v>
      </c>
      <c r="F34" s="123">
        <v>672340.666666666</v>
      </c>
      <c r="G34" s="123">
        <v>672340.666666666</v>
      </c>
      <c r="H34" s="123">
        <v>672340.666666666</v>
      </c>
      <c r="I34" s="123">
        <v>672340.666666666</v>
      </c>
      <c r="J34" s="123">
        <v>672340.666666666</v>
      </c>
      <c r="K34" s="123">
        <v>672340.666666666</v>
      </c>
      <c r="L34" s="123">
        <v>672340.666666666</v>
      </c>
      <c r="M34" s="123">
        <v>672340.666666666</v>
      </c>
      <c r="N34" s="123">
        <v>672340.666666666</v>
      </c>
      <c r="O34" s="123">
        <v>672340.666666666</v>
      </c>
      <c r="P34" s="56">
        <f t="shared" si="4"/>
        <v>8068087.999999993</v>
      </c>
      <c r="Q34" s="52">
        <f t="shared" si="2"/>
        <v>8068087.999999993</v>
      </c>
    </row>
    <row r="35" spans="1:17" ht="12" customHeight="1">
      <c r="A35" s="52">
        <v>2012</v>
      </c>
      <c r="B35" s="59" t="s">
        <v>97</v>
      </c>
      <c r="C35" s="111">
        <f>'POA-06'!D27</f>
        <v>0</v>
      </c>
      <c r="D35" s="123">
        <v>1000000</v>
      </c>
      <c r="E35" s="123">
        <v>1000000</v>
      </c>
      <c r="F35" s="123">
        <v>1000000</v>
      </c>
      <c r="G35" s="123">
        <v>1000000</v>
      </c>
      <c r="H35" s="123">
        <v>1000000</v>
      </c>
      <c r="I35" s="123">
        <v>1000000</v>
      </c>
      <c r="J35" s="123">
        <v>1000000</v>
      </c>
      <c r="K35" s="123">
        <v>1000000</v>
      </c>
      <c r="L35" s="123">
        <v>1000000</v>
      </c>
      <c r="M35" s="123">
        <v>1000000</v>
      </c>
      <c r="N35" s="123">
        <v>1000000</v>
      </c>
      <c r="O35" s="123">
        <v>1000000</v>
      </c>
      <c r="P35" s="56">
        <f t="shared" si="4"/>
        <v>12000000</v>
      </c>
      <c r="Q35" s="52">
        <f t="shared" si="2"/>
        <v>12000000</v>
      </c>
    </row>
    <row r="36" spans="1:17" ht="10.5">
      <c r="A36" s="52">
        <v>2013</v>
      </c>
      <c r="B36" s="52" t="s">
        <v>98</v>
      </c>
      <c r="C36" s="111">
        <f>'POA-06'!D28</f>
        <v>0</v>
      </c>
      <c r="D36" s="123">
        <v>0</v>
      </c>
      <c r="E36" s="123">
        <v>0</v>
      </c>
      <c r="F36" s="123">
        <v>0</v>
      </c>
      <c r="G36" s="123">
        <v>0</v>
      </c>
      <c r="H36" s="123">
        <v>0</v>
      </c>
      <c r="I36" s="123">
        <v>0</v>
      </c>
      <c r="J36" s="123">
        <v>0</v>
      </c>
      <c r="K36" s="123">
        <v>0</v>
      </c>
      <c r="L36" s="123">
        <v>0</v>
      </c>
      <c r="M36" s="123">
        <v>0</v>
      </c>
      <c r="N36" s="123">
        <v>0</v>
      </c>
      <c r="O36" s="123">
        <v>0</v>
      </c>
      <c r="P36" s="56">
        <f t="shared" si="4"/>
        <v>0</v>
      </c>
      <c r="Q36" s="52">
        <f t="shared" si="2"/>
        <v>0</v>
      </c>
    </row>
    <row r="37" spans="1:17" ht="10.5">
      <c r="A37" s="52">
        <v>2014</v>
      </c>
      <c r="B37" s="52" t="s">
        <v>99</v>
      </c>
      <c r="C37" s="111">
        <f>'POA-06'!D29</f>
        <v>0</v>
      </c>
      <c r="D37" s="123">
        <v>0</v>
      </c>
      <c r="E37" s="123">
        <v>0</v>
      </c>
      <c r="F37" s="123">
        <v>0</v>
      </c>
      <c r="G37" s="123">
        <v>0</v>
      </c>
      <c r="H37" s="123">
        <v>0</v>
      </c>
      <c r="I37" s="123">
        <v>0</v>
      </c>
      <c r="J37" s="123">
        <v>0</v>
      </c>
      <c r="K37" s="123">
        <v>0</v>
      </c>
      <c r="L37" s="123">
        <v>0</v>
      </c>
      <c r="M37" s="123">
        <v>0</v>
      </c>
      <c r="N37" s="123">
        <v>0</v>
      </c>
      <c r="O37" s="123">
        <v>0</v>
      </c>
      <c r="P37" s="56">
        <f t="shared" si="4"/>
        <v>0</v>
      </c>
      <c r="Q37" s="52">
        <f t="shared" si="2"/>
        <v>0</v>
      </c>
    </row>
    <row r="38" spans="1:17" ht="10.5">
      <c r="A38" s="52">
        <v>2015</v>
      </c>
      <c r="B38" s="52" t="s">
        <v>100</v>
      </c>
      <c r="C38" s="111">
        <f>'POA-06'!D30</f>
        <v>0</v>
      </c>
      <c r="D38" s="123">
        <v>0</v>
      </c>
      <c r="E38" s="123">
        <v>0</v>
      </c>
      <c r="F38" s="123">
        <v>0</v>
      </c>
      <c r="G38" s="123">
        <v>0</v>
      </c>
      <c r="H38" s="123">
        <v>0</v>
      </c>
      <c r="I38" s="123">
        <v>0</v>
      </c>
      <c r="J38" s="123">
        <v>0</v>
      </c>
      <c r="K38" s="123">
        <v>0</v>
      </c>
      <c r="L38" s="123">
        <v>0</v>
      </c>
      <c r="M38" s="123">
        <v>0</v>
      </c>
      <c r="N38" s="123">
        <v>0</v>
      </c>
      <c r="O38" s="123">
        <v>0</v>
      </c>
      <c r="P38" s="56">
        <f t="shared" si="4"/>
        <v>0</v>
      </c>
      <c r="Q38" s="52">
        <f t="shared" si="2"/>
        <v>0</v>
      </c>
    </row>
    <row r="39" spans="1:17" ht="10.5">
      <c r="A39" s="52" t="s">
        <v>101</v>
      </c>
      <c r="B39" s="52" t="s">
        <v>102</v>
      </c>
      <c r="C39" s="111">
        <v>0</v>
      </c>
      <c r="D39" s="123">
        <v>0</v>
      </c>
      <c r="E39" s="123">
        <v>0</v>
      </c>
      <c r="F39" s="123">
        <v>0</v>
      </c>
      <c r="G39" s="123">
        <v>0</v>
      </c>
      <c r="H39" s="123">
        <v>0</v>
      </c>
      <c r="I39" s="123">
        <v>0</v>
      </c>
      <c r="J39" s="123">
        <v>0</v>
      </c>
      <c r="K39" s="123">
        <v>0</v>
      </c>
      <c r="L39" s="123">
        <v>0</v>
      </c>
      <c r="M39" s="123">
        <v>0</v>
      </c>
      <c r="N39" s="123">
        <v>0</v>
      </c>
      <c r="O39" s="123">
        <v>0</v>
      </c>
      <c r="P39" s="56">
        <f t="shared" si="4"/>
        <v>0</v>
      </c>
      <c r="Q39" s="52">
        <f t="shared" si="2"/>
        <v>0</v>
      </c>
    </row>
    <row r="40" spans="1:17" ht="10.5">
      <c r="A40" s="52" t="s">
        <v>103</v>
      </c>
      <c r="B40" s="52" t="s">
        <v>104</v>
      </c>
      <c r="C40" s="111">
        <v>0</v>
      </c>
      <c r="D40" s="123">
        <v>0</v>
      </c>
      <c r="E40" s="123">
        <v>0</v>
      </c>
      <c r="F40" s="123">
        <v>0</v>
      </c>
      <c r="G40" s="123">
        <v>0</v>
      </c>
      <c r="H40" s="123">
        <v>0</v>
      </c>
      <c r="I40" s="123">
        <v>0</v>
      </c>
      <c r="J40" s="123">
        <v>0</v>
      </c>
      <c r="K40" s="123">
        <v>0</v>
      </c>
      <c r="L40" s="123">
        <v>0</v>
      </c>
      <c r="M40" s="123">
        <v>0</v>
      </c>
      <c r="N40" s="123">
        <v>0</v>
      </c>
      <c r="O40" s="123">
        <v>0</v>
      </c>
      <c r="P40" s="56">
        <f t="shared" si="4"/>
        <v>0</v>
      </c>
      <c r="Q40" s="52">
        <f t="shared" si="2"/>
        <v>0</v>
      </c>
    </row>
    <row r="41" spans="1:17" ht="10.5">
      <c r="A41" s="52">
        <v>2016</v>
      </c>
      <c r="B41" s="52" t="s">
        <v>105</v>
      </c>
      <c r="C41" s="111">
        <f>'POA-06'!D31</f>
        <v>0</v>
      </c>
      <c r="D41" s="123">
        <v>0</v>
      </c>
      <c r="E41" s="123">
        <v>0</v>
      </c>
      <c r="F41" s="123">
        <v>0</v>
      </c>
      <c r="G41" s="123">
        <v>0</v>
      </c>
      <c r="H41" s="123">
        <v>0</v>
      </c>
      <c r="I41" s="123">
        <v>0</v>
      </c>
      <c r="J41" s="123">
        <v>0</v>
      </c>
      <c r="K41" s="123">
        <v>0</v>
      </c>
      <c r="L41" s="123">
        <v>0</v>
      </c>
      <c r="M41" s="123">
        <v>0</v>
      </c>
      <c r="N41" s="123">
        <v>0</v>
      </c>
      <c r="O41" s="123">
        <v>0</v>
      </c>
      <c r="P41" s="56">
        <f t="shared" si="4"/>
        <v>0</v>
      </c>
      <c r="Q41" s="52">
        <f t="shared" si="2"/>
        <v>0</v>
      </c>
    </row>
    <row r="42" spans="1:17" ht="10.5">
      <c r="A42" s="52">
        <v>2017</v>
      </c>
      <c r="B42" s="52" t="s">
        <v>106</v>
      </c>
      <c r="C42" s="111">
        <v>0</v>
      </c>
      <c r="D42" s="123">
        <v>0</v>
      </c>
      <c r="E42" s="123">
        <v>0</v>
      </c>
      <c r="F42" s="123">
        <v>0</v>
      </c>
      <c r="G42" s="123">
        <v>0</v>
      </c>
      <c r="H42" s="123">
        <v>0</v>
      </c>
      <c r="I42" s="123">
        <v>0</v>
      </c>
      <c r="J42" s="123">
        <v>0</v>
      </c>
      <c r="K42" s="123">
        <v>0</v>
      </c>
      <c r="L42" s="123">
        <v>0</v>
      </c>
      <c r="M42" s="123">
        <v>0</v>
      </c>
      <c r="N42" s="123">
        <v>0</v>
      </c>
      <c r="O42" s="123">
        <v>0</v>
      </c>
      <c r="P42" s="56">
        <f t="shared" si="4"/>
        <v>0</v>
      </c>
      <c r="Q42" s="52">
        <f t="shared" si="2"/>
        <v>0</v>
      </c>
    </row>
    <row r="43" spans="1:17" s="124" customFormat="1" ht="10.5">
      <c r="A43" s="54">
        <v>3000</v>
      </c>
      <c r="B43" s="54" t="s">
        <v>107</v>
      </c>
      <c r="C43" s="112">
        <v>0</v>
      </c>
      <c r="D43" s="70">
        <v>0</v>
      </c>
      <c r="E43" s="70">
        <v>0</v>
      </c>
      <c r="F43" s="70">
        <v>0</v>
      </c>
      <c r="G43" s="70">
        <v>0</v>
      </c>
      <c r="H43" s="70">
        <v>0</v>
      </c>
      <c r="I43" s="70">
        <v>0</v>
      </c>
      <c r="J43" s="70">
        <v>0</v>
      </c>
      <c r="K43" s="70">
        <v>0</v>
      </c>
      <c r="L43" s="70">
        <v>0</v>
      </c>
      <c r="M43" s="70">
        <v>0</v>
      </c>
      <c r="N43" s="70">
        <v>0</v>
      </c>
      <c r="O43" s="70">
        <v>0</v>
      </c>
      <c r="P43" s="56">
        <f t="shared" si="4"/>
        <v>0</v>
      </c>
      <c r="Q43" s="54">
        <f t="shared" si="2"/>
        <v>0</v>
      </c>
    </row>
    <row r="44" spans="1:17" s="124" customFormat="1" ht="10.5">
      <c r="A44" s="54">
        <v>4000</v>
      </c>
      <c r="B44" s="54" t="s">
        <v>108</v>
      </c>
      <c r="C44" s="112">
        <f>+C45+C46+C47</f>
        <v>640507325</v>
      </c>
      <c r="D44" s="70">
        <v>0</v>
      </c>
      <c r="E44" s="70">
        <v>0</v>
      </c>
      <c r="F44" s="70">
        <v>750000000</v>
      </c>
      <c r="G44" s="70">
        <v>0</v>
      </c>
      <c r="H44" s="70">
        <v>0</v>
      </c>
      <c r="I44" s="70">
        <v>0</v>
      </c>
      <c r="J44" s="70">
        <v>0</v>
      </c>
      <c r="K44" s="70">
        <v>0</v>
      </c>
      <c r="L44" s="70">
        <v>0</v>
      </c>
      <c r="M44" s="70">
        <v>0</v>
      </c>
      <c r="N44" s="70">
        <v>0</v>
      </c>
      <c r="O44" s="70">
        <v>0</v>
      </c>
      <c r="P44" s="56">
        <f t="shared" si="4"/>
        <v>750000000</v>
      </c>
      <c r="Q44" s="54">
        <f t="shared" si="2"/>
        <v>109492675</v>
      </c>
    </row>
    <row r="45" spans="1:17" ht="10.5">
      <c r="A45" s="52" t="s">
        <v>165</v>
      </c>
      <c r="B45" s="120" t="s">
        <v>149</v>
      </c>
      <c r="C45" s="121">
        <v>393059922</v>
      </c>
      <c r="D45" s="123">
        <v>0</v>
      </c>
      <c r="E45" s="123"/>
      <c r="F45" s="123"/>
      <c r="G45" s="123"/>
      <c r="H45" s="123">
        <v>157223968.8</v>
      </c>
      <c r="I45" s="123"/>
      <c r="J45" s="123"/>
      <c r="K45" s="123"/>
      <c r="L45" s="123"/>
      <c r="M45" s="123"/>
      <c r="N45" s="123">
        <v>117917976.6</v>
      </c>
      <c r="O45" s="123"/>
      <c r="P45" s="56"/>
      <c r="Q45" s="52"/>
    </row>
    <row r="46" spans="1:17" ht="10.5">
      <c r="A46" s="52" t="s">
        <v>166</v>
      </c>
      <c r="B46" s="122" t="s">
        <v>150</v>
      </c>
      <c r="C46" s="121">
        <v>146518646</v>
      </c>
      <c r="D46" s="123">
        <v>0</v>
      </c>
      <c r="E46" s="123"/>
      <c r="F46" s="123"/>
      <c r="G46" s="123"/>
      <c r="H46" s="123">
        <v>58607458.4</v>
      </c>
      <c r="I46" s="123"/>
      <c r="J46" s="123"/>
      <c r="K46" s="123">
        <v>43955593.8</v>
      </c>
      <c r="L46" s="123"/>
      <c r="M46" s="123"/>
      <c r="N46" s="123"/>
      <c r="O46" s="123">
        <v>43955593.8</v>
      </c>
      <c r="P46" s="56"/>
      <c r="Q46" s="52"/>
    </row>
    <row r="47" spans="1:17" ht="10.5">
      <c r="A47" s="52" t="s">
        <v>167</v>
      </c>
      <c r="B47" s="122" t="s">
        <v>151</v>
      </c>
      <c r="C47" s="121">
        <v>100928757</v>
      </c>
      <c r="D47" s="123">
        <v>0</v>
      </c>
      <c r="E47" s="123"/>
      <c r="F47" s="123"/>
      <c r="G47" s="123"/>
      <c r="H47" s="123">
        <v>40371502.8</v>
      </c>
      <c r="I47" s="123"/>
      <c r="J47" s="123"/>
      <c r="K47" s="123">
        <v>30278627.1</v>
      </c>
      <c r="L47" s="123"/>
      <c r="M47" s="123"/>
      <c r="N47" s="123">
        <v>30278627.1</v>
      </c>
      <c r="O47" s="123"/>
      <c r="P47" s="56"/>
      <c r="Q47" s="52"/>
    </row>
    <row r="48" spans="1:17" ht="10.5">
      <c r="A48" s="54">
        <v>5000</v>
      </c>
      <c r="B48" s="52" t="s">
        <v>109</v>
      </c>
      <c r="C48" s="112">
        <f>+C49+C50+C51+C52</f>
        <v>5362277188</v>
      </c>
      <c r="D48" s="70">
        <f>+D49+D50+D51+D52</f>
        <v>809446094</v>
      </c>
      <c r="E48" s="70">
        <f aca="true" t="shared" si="5" ref="E48:O48">+E49+E50+E51+E52</f>
        <v>0</v>
      </c>
      <c r="F48" s="70">
        <f t="shared" si="5"/>
        <v>0</v>
      </c>
      <c r="G48" s="70">
        <f t="shared" si="5"/>
        <v>0</v>
      </c>
      <c r="H48" s="70">
        <f t="shared" si="5"/>
        <v>2210140156.4</v>
      </c>
      <c r="I48" s="70">
        <f t="shared" si="5"/>
        <v>0</v>
      </c>
      <c r="J48" s="70">
        <f t="shared" si="5"/>
        <v>0</v>
      </c>
      <c r="K48" s="70">
        <f t="shared" si="5"/>
        <v>1346798000</v>
      </c>
      <c r="L48" s="70">
        <f t="shared" si="5"/>
        <v>0</v>
      </c>
      <c r="M48" s="70">
        <f t="shared" si="5"/>
        <v>323778437.6</v>
      </c>
      <c r="N48" s="70">
        <f t="shared" si="5"/>
        <v>224894500</v>
      </c>
      <c r="O48" s="70">
        <f t="shared" si="5"/>
        <v>268332000</v>
      </c>
      <c r="P48" s="56">
        <f t="shared" si="4"/>
        <v>5183389188</v>
      </c>
      <c r="Q48" s="52">
        <f t="shared" si="2"/>
        <v>-178888000</v>
      </c>
    </row>
    <row r="49" spans="1:17" ht="10.5">
      <c r="A49" s="52" t="s">
        <v>169</v>
      </c>
      <c r="B49" s="59" t="s">
        <v>174</v>
      </c>
      <c r="C49" s="111">
        <v>1618892188</v>
      </c>
      <c r="D49" s="123">
        <v>809446094</v>
      </c>
      <c r="E49" s="123">
        <v>0</v>
      </c>
      <c r="F49" s="123">
        <v>0</v>
      </c>
      <c r="G49" s="123">
        <v>0</v>
      </c>
      <c r="H49" s="123">
        <v>485667656.4</v>
      </c>
      <c r="I49" s="123">
        <v>0</v>
      </c>
      <c r="J49" s="123">
        <v>0</v>
      </c>
      <c r="K49" s="123">
        <v>0</v>
      </c>
      <c r="L49" s="123">
        <v>0</v>
      </c>
      <c r="M49" s="123">
        <v>323778437.6</v>
      </c>
      <c r="N49" s="123">
        <v>0</v>
      </c>
      <c r="O49" s="123">
        <v>0</v>
      </c>
      <c r="P49" s="56">
        <v>0</v>
      </c>
      <c r="Q49" s="52"/>
    </row>
    <row r="50" spans="1:17" ht="10.5">
      <c r="A50" s="52" t="s">
        <v>170</v>
      </c>
      <c r="B50" s="59" t="s">
        <v>175</v>
      </c>
      <c r="C50" s="111">
        <v>2248945000</v>
      </c>
      <c r="D50" s="123">
        <v>0</v>
      </c>
      <c r="E50" s="123">
        <v>0</v>
      </c>
      <c r="F50" s="123">
        <v>0</v>
      </c>
      <c r="G50" s="123">
        <v>0</v>
      </c>
      <c r="H50" s="123">
        <v>1124472500</v>
      </c>
      <c r="I50" s="123"/>
      <c r="J50" s="123"/>
      <c r="K50" s="123">
        <v>899578000</v>
      </c>
      <c r="L50" s="123">
        <v>0</v>
      </c>
      <c r="M50" s="123">
        <v>0</v>
      </c>
      <c r="N50" s="123">
        <v>224894500</v>
      </c>
      <c r="O50" s="123"/>
      <c r="P50" s="56"/>
      <c r="Q50" s="52"/>
    </row>
    <row r="51" spans="1:17" ht="21">
      <c r="A51" s="52" t="s">
        <v>171</v>
      </c>
      <c r="B51" s="59" t="s">
        <v>168</v>
      </c>
      <c r="C51" s="111">
        <v>894440000</v>
      </c>
      <c r="D51" s="123">
        <v>0</v>
      </c>
      <c r="E51" s="123">
        <v>0</v>
      </c>
      <c r="F51" s="123">
        <v>0</v>
      </c>
      <c r="G51" s="123">
        <v>0</v>
      </c>
      <c r="H51" s="123">
        <v>0</v>
      </c>
      <c r="I51" s="123">
        <v>0</v>
      </c>
      <c r="J51" s="123">
        <v>0</v>
      </c>
      <c r="K51" s="123">
        <v>447220000</v>
      </c>
      <c r="L51" s="123">
        <v>0</v>
      </c>
      <c r="M51" s="123">
        <v>0</v>
      </c>
      <c r="N51" s="123">
        <v>0</v>
      </c>
      <c r="O51" s="123">
        <v>268332000</v>
      </c>
      <c r="P51" s="56"/>
      <c r="Q51" s="52"/>
    </row>
    <row r="52" spans="1:17" ht="31.5">
      <c r="A52" s="52" t="s">
        <v>172</v>
      </c>
      <c r="B52" s="59" t="s">
        <v>173</v>
      </c>
      <c r="C52" s="111">
        <v>600000000</v>
      </c>
      <c r="D52" s="123">
        <v>0</v>
      </c>
      <c r="E52" s="123">
        <v>0</v>
      </c>
      <c r="F52" s="123">
        <v>0</v>
      </c>
      <c r="G52" s="123">
        <v>0</v>
      </c>
      <c r="H52" s="123">
        <v>600000000</v>
      </c>
      <c r="I52" s="123">
        <v>0</v>
      </c>
      <c r="J52" s="123"/>
      <c r="K52" s="123">
        <v>0</v>
      </c>
      <c r="L52" s="123">
        <v>0</v>
      </c>
      <c r="M52" s="123">
        <v>0</v>
      </c>
      <c r="N52" s="123">
        <v>0</v>
      </c>
      <c r="O52" s="123"/>
      <c r="P52" s="56"/>
      <c r="Q52" s="52"/>
    </row>
    <row r="53" spans="1:17" ht="10.5">
      <c r="A53" s="54">
        <v>6000</v>
      </c>
      <c r="B53" s="52" t="s">
        <v>110</v>
      </c>
      <c r="C53" s="112">
        <v>0</v>
      </c>
      <c r="D53" s="70">
        <v>0</v>
      </c>
      <c r="E53" s="70">
        <v>0</v>
      </c>
      <c r="F53" s="70">
        <v>0</v>
      </c>
      <c r="G53" s="70">
        <v>0</v>
      </c>
      <c r="H53" s="70">
        <v>0</v>
      </c>
      <c r="I53" s="70">
        <v>0</v>
      </c>
      <c r="J53" s="70">
        <v>0</v>
      </c>
      <c r="K53" s="70">
        <v>0</v>
      </c>
      <c r="L53" s="70">
        <v>0</v>
      </c>
      <c r="M53" s="70">
        <v>0</v>
      </c>
      <c r="N53" s="70">
        <v>0</v>
      </c>
      <c r="O53" s="70">
        <v>0</v>
      </c>
      <c r="P53" s="56">
        <f t="shared" si="4"/>
        <v>0</v>
      </c>
      <c r="Q53" s="52">
        <f t="shared" si="2"/>
        <v>0</v>
      </c>
    </row>
    <row r="54" spans="1:17" ht="10.5">
      <c r="A54" s="54">
        <v>7000</v>
      </c>
      <c r="B54" s="52" t="s">
        <v>111</v>
      </c>
      <c r="C54" s="112">
        <v>0</v>
      </c>
      <c r="D54" s="70">
        <v>0</v>
      </c>
      <c r="E54" s="70">
        <v>0</v>
      </c>
      <c r="F54" s="70">
        <v>0</v>
      </c>
      <c r="G54" s="70">
        <v>0</v>
      </c>
      <c r="H54" s="70">
        <v>0</v>
      </c>
      <c r="I54" s="70">
        <v>0</v>
      </c>
      <c r="J54" s="70">
        <v>0</v>
      </c>
      <c r="K54" s="70">
        <v>0</v>
      </c>
      <c r="L54" s="70">
        <v>0</v>
      </c>
      <c r="M54" s="70">
        <v>0</v>
      </c>
      <c r="N54" s="70">
        <v>0</v>
      </c>
      <c r="O54" s="70">
        <v>0</v>
      </c>
      <c r="P54" s="56">
        <f t="shared" si="4"/>
        <v>0</v>
      </c>
      <c r="Q54" s="52">
        <f t="shared" si="2"/>
        <v>0</v>
      </c>
    </row>
    <row r="55" spans="1:17" ht="10.5">
      <c r="A55" s="83"/>
      <c r="B55" s="83" t="s">
        <v>29</v>
      </c>
      <c r="C55" s="55">
        <f aca="true" t="shared" si="6" ref="C55:P55">+C7+C12+C43+C44+C48+C53+C54</f>
        <v>6088303218.126135</v>
      </c>
      <c r="D55" s="55">
        <f t="shared" si="6"/>
        <v>824271093.9966667</v>
      </c>
      <c r="E55" s="55">
        <f t="shared" si="6"/>
        <v>18624999.996666666</v>
      </c>
      <c r="F55" s="55">
        <f t="shared" si="6"/>
        <v>769424999.9966667</v>
      </c>
      <c r="G55" s="55">
        <f t="shared" si="6"/>
        <v>28624999.996666666</v>
      </c>
      <c r="H55" s="55">
        <f t="shared" si="6"/>
        <v>2229565156.3966665</v>
      </c>
      <c r="I55" s="55">
        <f t="shared" si="6"/>
        <v>72624999.99666667</v>
      </c>
      <c r="J55" s="55">
        <f t="shared" si="6"/>
        <v>19424999.996666666</v>
      </c>
      <c r="K55" s="55">
        <f t="shared" si="6"/>
        <v>1365422999.9966667</v>
      </c>
      <c r="L55" s="55">
        <f t="shared" si="6"/>
        <v>33824999.99666666</v>
      </c>
      <c r="M55" s="55">
        <f t="shared" si="6"/>
        <v>342403437.5966667</v>
      </c>
      <c r="N55" s="55">
        <f t="shared" si="6"/>
        <v>244219499.99666667</v>
      </c>
      <c r="O55" s="55">
        <f t="shared" si="6"/>
        <v>286956999.99666667</v>
      </c>
      <c r="P55" s="55">
        <f t="shared" si="6"/>
        <v>6235389187.96</v>
      </c>
      <c r="Q55" s="52">
        <f t="shared" si="2"/>
        <v>147085969.83386517</v>
      </c>
    </row>
    <row r="57" spans="3:16" ht="10.5">
      <c r="C57" s="47"/>
      <c r="E57" s="108"/>
      <c r="P57" s="47"/>
    </row>
    <row r="58" spans="2:3" ht="10.5">
      <c r="B58" s="109"/>
      <c r="C58" s="47"/>
    </row>
    <row r="59" ht="10.5">
      <c r="D59" s="47"/>
    </row>
    <row r="60" spans="3:10" ht="10.5">
      <c r="C60" s="47"/>
      <c r="J60" s="108"/>
    </row>
    <row r="62" ht="10.5">
      <c r="E62" s="47"/>
    </row>
  </sheetData>
  <sheetProtection/>
  <mergeCells count="8">
    <mergeCell ref="A1:P1"/>
    <mergeCell ref="A3:P3"/>
    <mergeCell ref="A5:A6"/>
    <mergeCell ref="B5:B6"/>
    <mergeCell ref="C5:C6"/>
    <mergeCell ref="D5:O5"/>
    <mergeCell ref="P5:P6"/>
    <mergeCell ref="A2:P2"/>
  </mergeCells>
  <printOptions/>
  <pageMargins left="1.3779527559055118" right="0.1968503937007874" top="0.52" bottom="0.984251968503937" header="0" footer="0"/>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CORPOGUAJIRA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dc:creator>
  <cp:keywords/>
  <dc:description/>
  <cp:lastModifiedBy>Corpoguajira</cp:lastModifiedBy>
  <cp:lastPrinted>2012-02-22T16:00:52Z</cp:lastPrinted>
  <dcterms:created xsi:type="dcterms:W3CDTF">2004-12-29T19:49:42Z</dcterms:created>
  <dcterms:modified xsi:type="dcterms:W3CDTF">2012-02-29T14:31:42Z</dcterms:modified>
  <cp:category/>
  <cp:version/>
  <cp:contentType/>
  <cp:contentStatus/>
</cp:coreProperties>
</file>