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0" windowWidth="6045" windowHeight="8340" tabRatio="659" activeTab="1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POA-08" sheetId="8" r:id="rId8"/>
    <sheet name="APROPIACIÓN" sheetId="9" state="hidden" r:id="rId9"/>
    <sheet name="grafico" sheetId="10" r:id="rId10"/>
  </sheets>
  <definedNames>
    <definedName name="_xlnm.Print_Titles" localSheetId="2">'POA-03'!$1:$16</definedName>
  </definedNames>
  <calcPr fullCalcOnLoad="1"/>
</workbook>
</file>

<file path=xl/sharedStrings.xml><?xml version="1.0" encoding="utf-8"?>
<sst xmlns="http://schemas.openxmlformats.org/spreadsheetml/2006/main" count="466" uniqueCount="202">
  <si>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</si>
  <si>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</si>
  <si>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</si>
  <si>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</si>
  <si>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</si>
  <si>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</si>
  <si>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</si>
  <si>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</si>
  <si>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</si>
  <si>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</si>
  <si>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</si>
  <si>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</si>
  <si>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</si>
  <si>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</si>
  <si>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</si>
  <si>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</si>
  <si>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</si>
  <si>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</si>
  <si>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</si>
  <si>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</si>
  <si>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</si>
  <si>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</si>
  <si>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</si>
  <si>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</si>
  <si>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</si>
  <si>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</si>
  <si>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</si>
  <si>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</si>
  <si>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</si>
  <si>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</si>
  <si>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</si>
  <si>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</si>
  <si>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</si>
  <si>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</si>
  <si>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</si>
  <si>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</si>
  <si>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</si>
  <si>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</si>
  <si>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</si>
  <si>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</si>
  <si>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</si>
  <si>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</si>
  <si>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</si>
  <si>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</si>
  <si>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</si>
  <si>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</si>
  <si>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</si>
  <si>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</si>
  <si>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</si>
  <si>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</si>
  <si>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</si>
  <si>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</si>
  <si>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</si>
  <si>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</si>
  <si>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</si>
  <si>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</si>
  <si>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</si>
  <si>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</si>
  <si>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</si>
  <si>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</si>
  <si>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</si>
  <si>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</si>
  <si>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</si>
  <si>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</si>
  <si>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</si>
  <si>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</si>
  <si>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</si>
  <si>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</si>
  <si>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</si>
  <si>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</si>
  <si>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</si>
  <si>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</si>
  <si>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</si>
  <si>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</si>
  <si>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</si>
  <si>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</si>
  <si>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</si>
  <si>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</si>
  <si>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</si>
  <si>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</si>
  <si>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</si>
  <si>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</si>
  <si>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</si>
  <si>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</si>
  <si>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</si>
  <si>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</si>
  <si>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</si>
  <si>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</si>
  <si>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</si>
  <si>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</si>
  <si>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</si>
  <si>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</si>
  <si>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</si>
  <si>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</si>
  <si>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</si>
  <si>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</si>
  <si>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</si>
  <si>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</si>
  <si>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</si>
  <si>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</si>
  <si>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</si>
  <si>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</si>
  <si>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</si>
  <si>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</si>
  <si>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</si>
  <si>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</si>
  <si>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</si>
  <si>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</si>
  <si>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</si>
  <si>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</si>
  <si>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</si>
  <si>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</si>
  <si>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</si>
  <si>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</si>
  <si>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</si>
  <si>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</si>
  <si>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</si>
  <si>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</si>
  <si>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 xml:space="preserve">Mantenimiento General </t>
  </si>
  <si>
    <t>2.3</t>
  </si>
  <si>
    <t>2.4</t>
  </si>
  <si>
    <t>Servicios públicos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</si>
  <si>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</si>
  <si>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</si>
  <si>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</si>
  <si>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</si>
  <si>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</si>
  <si>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</si>
  <si>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</si>
  <si>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</si>
  <si>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</si>
  <si>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</si>
  <si>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</si>
  <si>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Arrendamientos</t>
  </si>
  <si>
    <t>Viáticos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</si>
  <si>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</si>
  <si>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</si>
  <si>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</si>
  <si>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</si>
  <si>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</si>
  <si>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</si>
  <si>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</si>
  <si>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</si>
  <si>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OTROS GASTOS GENERALES</t>
  </si>
  <si>
    <t>Impresos y publicaciones.</t>
  </si>
  <si>
    <t>2.16</t>
  </si>
  <si>
    <t>Imprevistos</t>
  </si>
  <si>
    <t>AL INTERIOR DEL DEPARTAMENTO</t>
  </si>
  <si>
    <t>TOTAL-APROP</t>
  </si>
  <si>
    <t>APROPIACIÓN INICIAL</t>
  </si>
  <si>
    <t>DURACION (MESES)</t>
  </si>
  <si>
    <t>Servicios Personales</t>
  </si>
  <si>
    <t>Gastos Generales</t>
  </si>
  <si>
    <t>Contratos</t>
  </si>
  <si>
    <t>Convenios</t>
  </si>
  <si>
    <t>RECURSOS REQUERIDOS:</t>
  </si>
  <si>
    <t>ORDENACIÓN Y MANEJO DE AREAS DE BOSQUE NATURAL</t>
  </si>
  <si>
    <t>Materiales</t>
  </si>
  <si>
    <t>PRESUPUESTO</t>
  </si>
  <si>
    <t>FEBRERO</t>
  </si>
  <si>
    <t>ACTIVIDADES</t>
  </si>
  <si>
    <t>ACTIV 1</t>
  </si>
  <si>
    <t>ACTIV 2</t>
  </si>
  <si>
    <t>ACTIV 3</t>
  </si>
  <si>
    <t>Manuel Manjarres Altahona</t>
  </si>
  <si>
    <t>Taller de incendio</t>
  </si>
  <si>
    <t>Plan de Manejo forestal</t>
  </si>
  <si>
    <t>5.000.1</t>
  </si>
  <si>
    <t>5.000.2</t>
  </si>
  <si>
    <t>5.000.3</t>
  </si>
  <si>
    <t>1.001.1</t>
  </si>
  <si>
    <t>1.001.2</t>
  </si>
  <si>
    <t>Ajuste a la Ordenación Forestal</t>
  </si>
  <si>
    <t>APROPIACIÓN 2009</t>
  </si>
  <si>
    <t>A.- CONVENIOS O CONTRATOS</t>
  </si>
  <si>
    <t>APrendiz</t>
  </si>
  <si>
    <t>POA-07:PROGRAMACION DE METAS FINANCIERAS -R.A ($ )</t>
  </si>
  <si>
    <t>Número de vigías forestales operando</t>
  </si>
  <si>
    <t>Operación de los vigías forestales</t>
  </si>
  <si>
    <t>Coordinación Ecosistemas y Biodiversidad</t>
  </si>
  <si>
    <t>Implementacion del Plan de manejo forestal en zonas secas</t>
  </si>
  <si>
    <t>Montes de Oca, Cañaverales, Tomarrazón, Musichi, Tapias, Ranchería, Macuira, Corredor Cañas-Jerez</t>
  </si>
  <si>
    <t>Número de especies forestales reglamentadas (vedas Forestales)</t>
  </si>
  <si>
    <t>111-902-2</t>
  </si>
  <si>
    <t>PLAN OPERATIVO ANUAL DE INVERSIONES - POAI -</t>
  </si>
  <si>
    <t>Codigo: PE-F-51</t>
  </si>
  <si>
    <t>Página: 1 de 1</t>
  </si>
  <si>
    <t>VERSIÓN</t>
  </si>
  <si>
    <t>FECHA</t>
  </si>
  <si>
    <t>12 DE ENERO DE 2010</t>
  </si>
  <si>
    <t>Página: 1 de 2</t>
  </si>
  <si>
    <t xml:space="preserve">Diagnósticos para estudios de veda de las especies forestales </t>
  </si>
  <si>
    <t>zonas secas de la Guajira</t>
  </si>
  <si>
    <t>Todo el departamento</t>
  </si>
  <si>
    <t>HUMBERTO BIENVENIDO FUENMAYOR RIOS</t>
  </si>
  <si>
    <t xml:space="preserve">Tecnico Forestal </t>
  </si>
  <si>
    <t xml:space="preserve">Ajuste  de la ordenación forestal del Departamento de la GuajiraElaboración de plan de manejo forestal en áreas para la ordenación forestal, Talleres de capacitación y manejo de incendios forestales, reglamentacion, formulacion y seguimineto el establecimiento  de Vigias forestales operando
, proyeccion de acuerdo en su componente tecnico de especies forestales reglamentadas (Vedas Forestales).
</t>
  </si>
  <si>
    <t>REMEDIOS MARIA GARCIA PEREZ</t>
  </si>
  <si>
    <t>Ing. Ambiental</t>
  </si>
  <si>
    <t>Implementacion de planes de manejo de zonas secas</t>
  </si>
  <si>
    <t xml:space="preserve">APROPIACION INICIAL: </t>
  </si>
  <si>
    <t xml:space="preserve">APROPIACION FINAL: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</si>
</sst>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$&quot;\ #,##0"/>
    <numFmt numFmtId="193" formatCode="[$-240A]dddd\,\ dd&quot; de &quot;mmmm&quot; de &quot;yyyy"/>
    <numFmt numFmtId="194" formatCode="dd/mm/yyyy;@"/>
    <numFmt numFmtId="195" formatCode="&quot;$&quot;#,##0"/>
    <numFmt numFmtId="196" formatCode="_ * #,##0.0_ ;_ * \-#,##0.0_ ;_ * &quot;-&quot;??_ ;_ @_ "/>
    <numFmt numFmtId="197" formatCode="_ * #,##0_ ;_ * \-#,##0_ ;_ * &quot;-&quot;??_ ;_ @_ "/>
    <numFmt numFmtId="198" formatCode="_-* #,##0\ _P_t_a_-;\-* #,##0\ _P_t_a_-;_-* &quot;-&quot;??\ _P_t_a_-;_-@_-"/>
    <numFmt numFmtId="199" formatCode="mmm\-yyyy"/>
    <numFmt numFmtId="200" formatCode="dd/mm/yy;@"/>
    <numFmt numFmtId="201" formatCode="#,##0.00_ ;\-#,##0.00\ "/>
  </numFmts>
  <fonts count="7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0"/>
      <name val="Tahoma"/>
      <family val="2"/>
    </font>
    <font>
      <sz val="10"/>
      <color indexed="8"/>
      <name val="Arial Narrow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0"/>
    </font>
    <font>
      <b/>
      <sz val="8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3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2" fontId="13" fillId="0" borderId="0" xfId="0" applyNumberFormat="1" applyFont="1" applyAlignment="1">
      <alignment horizontal="right" vertical="justify"/>
    </xf>
    <xf numFmtId="173" fontId="13" fillId="0" borderId="0" xfId="0" applyNumberFormat="1" applyFont="1" applyAlignment="1">
      <alignment vertical="justify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16" fontId="19" fillId="0" borderId="10" xfId="0" applyNumberFormat="1" applyFont="1" applyBorder="1" applyAlignment="1">
      <alignment horizontal="left" vertical="top" wrapText="1"/>
    </xf>
    <xf numFmtId="1" fontId="19" fillId="0" borderId="10" xfId="0" applyNumberFormat="1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3" fontId="23" fillId="0" borderId="0" xfId="0" applyNumberFormat="1" applyFont="1" applyAlignment="1" quotePrefix="1">
      <alignment horizontal="left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center"/>
    </xf>
    <xf numFmtId="3" fontId="22" fillId="0" borderId="0" xfId="0" applyNumberFormat="1" applyFont="1" applyAlignment="1">
      <alignment/>
    </xf>
    <xf numFmtId="3" fontId="6" fillId="0" borderId="0" xfId="0" applyNumberFormat="1" applyFont="1" applyAlignment="1">
      <alignment horizontal="right" vertical="top" wrapText="1"/>
    </xf>
    <xf numFmtId="3" fontId="23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/>
    </xf>
    <xf numFmtId="3" fontId="22" fillId="33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3" fillId="33" borderId="10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wrapText="1"/>
    </xf>
    <xf numFmtId="0" fontId="20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top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top" wrapText="1"/>
    </xf>
    <xf numFmtId="0" fontId="23" fillId="0" borderId="16" xfId="0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 horizontal="right"/>
    </xf>
    <xf numFmtId="3" fontId="22" fillId="34" borderId="13" xfId="0" applyNumberFormat="1" applyFont="1" applyFill="1" applyBorder="1" applyAlignment="1">
      <alignment horizontal="center"/>
    </xf>
    <xf numFmtId="3" fontId="22" fillId="34" borderId="14" xfId="0" applyNumberFormat="1" applyFont="1" applyFill="1" applyBorder="1" applyAlignment="1">
      <alignment horizontal="center"/>
    </xf>
    <xf numFmtId="3" fontId="22" fillId="34" borderId="15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3" fontId="22" fillId="33" borderId="10" xfId="0" applyNumberFormat="1" applyFont="1" applyFill="1" applyBorder="1" applyAlignment="1">
      <alignment/>
    </xf>
    <xf numFmtId="0" fontId="7" fillId="0" borderId="0" xfId="0" applyFont="1" applyAlignment="1">
      <alignment horizontal="justify" vertical="center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178" fontId="7" fillId="0" borderId="0" xfId="48" applyFont="1" applyAlignment="1">
      <alignment/>
    </xf>
    <xf numFmtId="178" fontId="6" fillId="34" borderId="14" xfId="48" applyFont="1" applyFill="1" applyBorder="1" applyAlignment="1">
      <alignment horizontal="center" vertical="center" wrapText="1"/>
    </xf>
    <xf numFmtId="178" fontId="7" fillId="0" borderId="10" xfId="48" applyFont="1" applyBorder="1" applyAlignment="1">
      <alignment horizontal="right" vertical="center" wrapText="1"/>
    </xf>
    <xf numFmtId="178" fontId="7" fillId="0" borderId="10" xfId="48" applyFont="1" applyBorder="1" applyAlignment="1">
      <alignment horizontal="right" vertical="top" wrapText="1"/>
    </xf>
    <xf numFmtId="178" fontId="6" fillId="0" borderId="10" xfId="48" applyFont="1" applyBorder="1" applyAlignment="1">
      <alignment horizontal="right" vertical="top" wrapText="1"/>
    </xf>
    <xf numFmtId="178" fontId="5" fillId="0" borderId="0" xfId="48" applyFont="1" applyAlignment="1">
      <alignment/>
    </xf>
    <xf numFmtId="0" fontId="5" fillId="0" borderId="0" xfId="0" applyFont="1" applyAlignment="1">
      <alignment horizontal="left"/>
    </xf>
    <xf numFmtId="192" fontId="21" fillId="0" borderId="0" xfId="0" applyNumberFormat="1" applyFont="1" applyAlignment="1">
      <alignment horizontal="right" vertical="justify"/>
    </xf>
    <xf numFmtId="173" fontId="24" fillId="0" borderId="0" xfId="0" applyNumberFormat="1" applyFont="1" applyAlignment="1">
      <alignment vertical="justify"/>
    </xf>
    <xf numFmtId="0" fontId="7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0" borderId="16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right" vertical="top" wrapText="1"/>
    </xf>
    <xf numFmtId="3" fontId="7" fillId="0" borderId="17" xfId="0" applyNumberFormat="1" applyFont="1" applyBorder="1" applyAlignment="1">
      <alignment horizontal="right" vertical="top" wrapText="1"/>
    </xf>
    <xf numFmtId="195" fontId="1" fillId="0" borderId="10" xfId="0" applyNumberFormat="1" applyFont="1" applyBorder="1" applyAlignment="1">
      <alignment vertical="top" wrapText="1"/>
    </xf>
    <xf numFmtId="192" fontId="7" fillId="0" borderId="0" xfId="0" applyNumberFormat="1" applyFont="1" applyAlignment="1">
      <alignment/>
    </xf>
    <xf numFmtId="1" fontId="19" fillId="0" borderId="10" xfId="0" applyNumberFormat="1" applyFont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192" fontId="22" fillId="0" borderId="0" xfId="0" applyNumberFormat="1" applyFont="1" applyAlignment="1">
      <alignment vertical="justify"/>
    </xf>
    <xf numFmtId="192" fontId="2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justify" vertical="top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7" fillId="34" borderId="20" xfId="0" applyFont="1" applyFill="1" applyBorder="1" applyAlignment="1">
      <alignment horizontal="justify" vertical="top" wrapText="1"/>
    </xf>
    <xf numFmtId="0" fontId="1" fillId="34" borderId="21" xfId="0" applyFont="1" applyFill="1" applyBorder="1" applyAlignment="1">
      <alignment horizontal="center" vertical="center" wrapText="1"/>
    </xf>
    <xf numFmtId="179" fontId="2" fillId="0" borderId="16" xfId="46" applyFont="1" applyBorder="1" applyAlignment="1">
      <alignment horizontal="center" vertical="center" wrapText="1"/>
    </xf>
    <xf numFmtId="179" fontId="1" fillId="0" borderId="10" xfId="46" applyFont="1" applyBorder="1" applyAlignment="1">
      <alignment vertical="top" wrapText="1"/>
    </xf>
    <xf numFmtId="179" fontId="2" fillId="0" borderId="16" xfId="46" applyFont="1" applyBorder="1" applyAlignment="1">
      <alignment vertical="center" wrapText="1"/>
    </xf>
    <xf numFmtId="179" fontId="2" fillId="0" borderId="10" xfId="46" applyFont="1" applyBorder="1" applyAlignment="1">
      <alignment vertical="top" wrapText="1"/>
    </xf>
    <xf numFmtId="0" fontId="2" fillId="0" borderId="16" xfId="0" applyFont="1" applyBorder="1" applyAlignment="1">
      <alignment horizontal="justify" vertical="top" wrapText="1"/>
    </xf>
    <xf numFmtId="179" fontId="22" fillId="0" borderId="11" xfId="46" applyFont="1" applyFill="1" applyBorder="1" applyAlignment="1">
      <alignment horizontal="right"/>
    </xf>
    <xf numFmtId="179" fontId="23" fillId="0" borderId="10" xfId="46" applyFont="1" applyFill="1" applyBorder="1" applyAlignment="1">
      <alignment horizontal="right"/>
    </xf>
    <xf numFmtId="179" fontId="22" fillId="0" borderId="10" xfId="46" applyFont="1" applyFill="1" applyBorder="1" applyAlignment="1">
      <alignment horizontal="right"/>
    </xf>
    <xf numFmtId="179" fontId="22" fillId="33" borderId="10" xfId="46" applyFont="1" applyFill="1" applyBorder="1" applyAlignment="1">
      <alignment horizontal="right"/>
    </xf>
    <xf numFmtId="179" fontId="22" fillId="0" borderId="11" xfId="46" applyFont="1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179" fontId="0" fillId="0" borderId="10" xfId="46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9" fontId="0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197" fontId="23" fillId="0" borderId="0" xfId="46" applyNumberFormat="1" applyFont="1" applyAlignment="1">
      <alignment/>
    </xf>
    <xf numFmtId="200" fontId="7" fillId="0" borderId="16" xfId="0" applyNumberFormat="1" applyFont="1" applyBorder="1" applyAlignment="1">
      <alignment horizontal="center" vertical="center" wrapText="1"/>
    </xf>
    <xf numFmtId="179" fontId="23" fillId="0" borderId="11" xfId="46" applyFont="1" applyBorder="1" applyAlignment="1">
      <alignment horizontal="right"/>
    </xf>
    <xf numFmtId="0" fontId="2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/>
    </xf>
    <xf numFmtId="179" fontId="7" fillId="0" borderId="0" xfId="46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wrapText="1"/>
    </xf>
    <xf numFmtId="0" fontId="29" fillId="0" borderId="0" xfId="0" applyFont="1" applyAlignment="1">
      <alignment horizontal="left" vertical="justify"/>
    </xf>
    <xf numFmtId="173" fontId="21" fillId="0" borderId="0" xfId="0" applyNumberFormat="1" applyFont="1" applyAlignment="1">
      <alignment vertical="justify"/>
    </xf>
    <xf numFmtId="0" fontId="16" fillId="0" borderId="0" xfId="0" applyFont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/>
    </xf>
    <xf numFmtId="0" fontId="16" fillId="0" borderId="0" xfId="0" applyFont="1" applyAlignment="1">
      <alignment vertical="justify"/>
    </xf>
    <xf numFmtId="0" fontId="21" fillId="0" borderId="0" xfId="0" applyFont="1" applyAlignment="1">
      <alignment horizontal="center" vertical="justify"/>
    </xf>
    <xf numFmtId="178" fontId="21" fillId="0" borderId="0" xfId="48" applyFont="1" applyAlignment="1">
      <alignment vertical="justify"/>
    </xf>
    <xf numFmtId="192" fontId="21" fillId="0" borderId="0" xfId="0" applyNumberFormat="1" applyFont="1" applyAlignment="1">
      <alignment vertical="justify"/>
    </xf>
    <xf numFmtId="0" fontId="30" fillId="0" borderId="0" xfId="0" applyFont="1" applyAlignment="1">
      <alignment vertical="justify"/>
    </xf>
    <xf numFmtId="0" fontId="21" fillId="0" borderId="0" xfId="0" applyFont="1" applyAlignment="1">
      <alignment vertical="justify"/>
    </xf>
    <xf numFmtId="0" fontId="3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97" fontId="2" fillId="0" borderId="10" xfId="46" applyNumberFormat="1" applyFont="1" applyFill="1" applyBorder="1" applyAlignment="1">
      <alignment horizontal="left" vertical="center" wrapText="1"/>
    </xf>
    <xf numFmtId="179" fontId="19" fillId="0" borderId="10" xfId="46" applyFont="1" applyBorder="1" applyAlignment="1">
      <alignment horizontal="right" vertical="center" wrapText="1"/>
    </xf>
    <xf numFmtId="179" fontId="7" fillId="0" borderId="16" xfId="46" applyFont="1" applyBorder="1" applyAlignment="1">
      <alignment horizontal="right" vertical="center" wrapText="1"/>
    </xf>
    <xf numFmtId="179" fontId="19" fillId="0" borderId="10" xfId="46" applyFont="1" applyBorder="1" applyAlignment="1">
      <alignment horizontal="right" vertical="top" wrapText="1"/>
    </xf>
    <xf numFmtId="0" fontId="19" fillId="0" borderId="10" xfId="0" applyFont="1" applyBorder="1" applyAlignment="1">
      <alignment/>
    </xf>
    <xf numFmtId="179" fontId="18" fillId="0" borderId="10" xfId="46" applyFont="1" applyBorder="1" applyAlignment="1">
      <alignment horizontal="right" vertical="top" wrapText="1"/>
    </xf>
    <xf numFmtId="179" fontId="21" fillId="0" borderId="10" xfId="46" applyFont="1" applyBorder="1" applyAlignment="1">
      <alignment/>
    </xf>
    <xf numFmtId="0" fontId="5" fillId="0" borderId="0" xfId="0" applyFont="1" applyAlignment="1">
      <alignment horizontal="left" vertical="justify"/>
    </xf>
    <xf numFmtId="0" fontId="24" fillId="0" borderId="0" xfId="0" applyFont="1" applyAlignment="1">
      <alignment horizontal="center" vertical="justify"/>
    </xf>
    <xf numFmtId="0" fontId="5" fillId="0" borderId="0" xfId="0" applyFont="1" applyAlignment="1">
      <alignment horizontal="left" vertical="top"/>
    </xf>
    <xf numFmtId="0" fontId="34" fillId="0" borderId="0" xfId="0" applyFont="1" applyAlignment="1">
      <alignment horizontal="left" vertical="justify"/>
    </xf>
    <xf numFmtId="0" fontId="16" fillId="0" borderId="0" xfId="0" applyFont="1" applyAlignment="1">
      <alignment horizontal="left" vertical="justify"/>
    </xf>
    <xf numFmtId="179" fontId="21" fillId="0" borderId="0" xfId="46" applyFont="1" applyAlignment="1">
      <alignment horizontal="right" vertical="justify"/>
    </xf>
    <xf numFmtId="179" fontId="21" fillId="0" borderId="0" xfId="46" applyFont="1" applyAlignment="1">
      <alignment vertical="justify"/>
    </xf>
    <xf numFmtId="179" fontId="7" fillId="0" borderId="16" xfId="46" applyFont="1" applyBorder="1" applyAlignment="1">
      <alignment horizontal="center" vertical="center" wrapText="1"/>
    </xf>
    <xf numFmtId="179" fontId="28" fillId="0" borderId="10" xfId="46" applyFont="1" applyBorder="1" applyAlignment="1">
      <alignment horizontal="center" vertical="center" wrapText="1"/>
    </xf>
    <xf numFmtId="179" fontId="6" fillId="0" borderId="10" xfId="46" applyFont="1" applyBorder="1" applyAlignment="1">
      <alignment horizontal="right" vertical="top" wrapText="1"/>
    </xf>
    <xf numFmtId="0" fontId="35" fillId="0" borderId="10" xfId="0" applyFont="1" applyFill="1" applyBorder="1" applyAlignment="1">
      <alignment horizontal="justify" vertical="top" wrapText="1"/>
    </xf>
    <xf numFmtId="0" fontId="21" fillId="0" borderId="0" xfId="0" applyFont="1" applyAlignment="1">
      <alignment/>
    </xf>
    <xf numFmtId="0" fontId="30" fillId="0" borderId="0" xfId="0" applyFont="1" applyAlignment="1">
      <alignment horizontal="left" vertical="justify"/>
    </xf>
    <xf numFmtId="178" fontId="16" fillId="0" borderId="0" xfId="48" applyFont="1" applyAlignment="1">
      <alignment horizontal="left" vertical="justify"/>
    </xf>
    <xf numFmtId="0" fontId="21" fillId="0" borderId="0" xfId="0" applyFont="1" applyAlignment="1">
      <alignment horizontal="left" vertical="justify"/>
    </xf>
    <xf numFmtId="178" fontId="29" fillId="0" borderId="0" xfId="48" applyFont="1" applyAlignment="1">
      <alignment horizontal="left" vertical="justify"/>
    </xf>
    <xf numFmtId="178" fontId="16" fillId="0" borderId="0" xfId="48" applyFont="1" applyAlignment="1">
      <alignment/>
    </xf>
    <xf numFmtId="0" fontId="21" fillId="0" borderId="0" xfId="0" applyFont="1" applyAlignment="1">
      <alignment/>
    </xf>
    <xf numFmtId="178" fontId="21" fillId="0" borderId="0" xfId="48" applyFont="1" applyAlignment="1">
      <alignment/>
    </xf>
    <xf numFmtId="0" fontId="21" fillId="0" borderId="0" xfId="0" applyFont="1" applyAlignment="1">
      <alignment horizontal="right"/>
    </xf>
    <xf numFmtId="178" fontId="21" fillId="0" borderId="0" xfId="48" applyFont="1" applyAlignment="1">
      <alignment horizontal="right" vertical="justify"/>
    </xf>
    <xf numFmtId="178" fontId="24" fillId="0" borderId="0" xfId="48" applyFont="1" applyAlignment="1">
      <alignment horizontal="right" vertical="justify"/>
    </xf>
    <xf numFmtId="178" fontId="24" fillId="0" borderId="0" xfId="48" applyFont="1" applyAlignment="1">
      <alignment vertical="justify"/>
    </xf>
    <xf numFmtId="0" fontId="21" fillId="0" borderId="0" xfId="0" applyFont="1" applyAlignment="1">
      <alignment horizontal="left" vertical="top"/>
    </xf>
    <xf numFmtId="3" fontId="22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vertical="top" wrapText="1"/>
    </xf>
    <xf numFmtId="3" fontId="19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178" fontId="23" fillId="0" borderId="0" xfId="48" applyFont="1" applyAlignment="1">
      <alignment/>
    </xf>
    <xf numFmtId="179" fontId="23" fillId="0" borderId="0" xfId="0" applyNumberFormat="1" applyFont="1" applyAlignment="1">
      <alignment/>
    </xf>
    <xf numFmtId="3" fontId="18" fillId="0" borderId="0" xfId="0" applyNumberFormat="1" applyFont="1" applyBorder="1" applyAlignment="1">
      <alignment vertical="top" wrapText="1"/>
    </xf>
    <xf numFmtId="178" fontId="7" fillId="0" borderId="0" xfId="48" applyFont="1" applyAlignment="1">
      <alignment/>
    </xf>
    <xf numFmtId="170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3" fontId="36" fillId="0" borderId="0" xfId="0" applyNumberFormat="1" applyFont="1" applyAlignment="1">
      <alignment vertical="justify"/>
    </xf>
    <xf numFmtId="178" fontId="16" fillId="0" borderId="0" xfId="0" applyNumberFormat="1" applyFont="1" applyAlignment="1">
      <alignment horizontal="left"/>
    </xf>
    <xf numFmtId="0" fontId="1" fillId="0" borderId="2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178" fontId="18" fillId="34" borderId="19" xfId="48" applyFont="1" applyFill="1" applyBorder="1" applyAlignment="1">
      <alignment horizontal="center" vertical="center" wrapText="1"/>
    </xf>
    <xf numFmtId="178" fontId="18" fillId="34" borderId="12" xfId="48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92" fontId="13" fillId="34" borderId="19" xfId="0" applyNumberFormat="1" applyFont="1" applyFill="1" applyBorder="1" applyAlignment="1">
      <alignment horizontal="center" vertical="justify"/>
    </xf>
    <xf numFmtId="0" fontId="16" fillId="0" borderId="2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0" fontId="1" fillId="34" borderId="3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7" fillId="0" borderId="4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justify"/>
    </xf>
    <xf numFmtId="0" fontId="6" fillId="34" borderId="43" xfId="0" applyFont="1" applyFill="1" applyBorder="1" applyAlignment="1">
      <alignment horizontal="center" vertical="top" wrapText="1"/>
    </xf>
    <xf numFmtId="0" fontId="6" fillId="34" borderId="44" xfId="0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3" fontId="22" fillId="0" borderId="0" xfId="0" applyNumberFormat="1" applyFont="1" applyAlignment="1">
      <alignment horizontal="center"/>
    </xf>
    <xf numFmtId="3" fontId="22" fillId="34" borderId="13" xfId="0" applyNumberFormat="1" applyFont="1" applyFill="1" applyBorder="1" applyAlignment="1">
      <alignment horizontal="center"/>
    </xf>
    <xf numFmtId="3" fontId="22" fillId="34" borderId="14" xfId="0" applyNumberFormat="1" applyFont="1" applyFill="1" applyBorder="1" applyAlignment="1">
      <alignment horizontal="center"/>
    </xf>
    <xf numFmtId="3" fontId="22" fillId="34" borderId="15" xfId="0" applyNumberFormat="1" applyFont="1" applyFill="1" applyBorder="1" applyAlignment="1">
      <alignment horizontal="center"/>
    </xf>
    <xf numFmtId="3" fontId="23" fillId="34" borderId="45" xfId="0" applyNumberFormat="1" applyFont="1" applyFill="1" applyBorder="1" applyAlignment="1">
      <alignment horizontal="center"/>
    </xf>
    <xf numFmtId="3" fontId="23" fillId="34" borderId="46" xfId="0" applyNumberFormat="1" applyFont="1" applyFill="1" applyBorder="1" applyAlignment="1">
      <alignment horizontal="center"/>
    </xf>
    <xf numFmtId="3" fontId="22" fillId="34" borderId="18" xfId="0" applyNumberFormat="1" applyFont="1" applyFill="1" applyBorder="1" applyAlignment="1">
      <alignment horizontal="center"/>
    </xf>
    <xf numFmtId="3" fontId="22" fillId="34" borderId="38" xfId="0" applyNumberFormat="1" applyFont="1" applyFill="1" applyBorder="1" applyAlignment="1">
      <alignment horizontal="center"/>
    </xf>
    <xf numFmtId="3" fontId="22" fillId="34" borderId="47" xfId="0" applyNumberFormat="1" applyFont="1" applyFill="1" applyBorder="1" applyAlignment="1">
      <alignment horizontal="center" wrapText="1"/>
    </xf>
    <xf numFmtId="3" fontId="22" fillId="34" borderId="48" xfId="0" applyNumberFormat="1" applyFont="1" applyFill="1" applyBorder="1" applyAlignment="1">
      <alignment horizontal="center" wrapText="1"/>
    </xf>
    <xf numFmtId="3" fontId="22" fillId="34" borderId="49" xfId="0" applyNumberFormat="1" applyFont="1" applyFill="1" applyBorder="1" applyAlignment="1">
      <alignment horizontal="center"/>
    </xf>
    <xf numFmtId="3" fontId="22" fillId="34" borderId="5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DISTRIBUCIÓN RECURSOS S.P.S. 2011
</a:t>
            </a:r>
          </a:p>
        </c:rich>
      </c:tx>
      <c:layout>
        <c:manualLayout>
          <c:xMode val="factor"/>
          <c:yMode val="factor"/>
          <c:x val="-0.039"/>
          <c:y val="0.0025"/>
        </c:manualLayout>
      </c:layout>
      <c:spPr>
        <a:noFill/>
        <a:ln>
          <a:noFill/>
        </a:ln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7125"/>
          <c:y val="0.3775"/>
          <c:w val="0.45425"/>
          <c:h val="0.3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grafico!$B$9:$B$45</c:f>
              <c:strCache/>
            </c:strRef>
          </c:cat>
          <c:val>
            <c:numRef>
              <c:f>grafico!$C$9:$C$45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</xdr:col>
      <xdr:colOff>1190625</xdr:colOff>
      <xdr:row>6</xdr:row>
      <xdr:rowOff>171450</xdr:rowOff>
    </xdr:to>
    <xdr:pic>
      <xdr:nvPicPr>
        <xdr:cNvPr id="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</xdr:col>
      <xdr:colOff>1190625</xdr:colOff>
      <xdr:row>6</xdr:row>
      <xdr:rowOff>171450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38100</xdr:rowOff>
    </xdr:from>
    <xdr:to>
      <xdr:col>1</xdr:col>
      <xdr:colOff>2181225</xdr:colOff>
      <xdr:row>6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</xdr:col>
      <xdr:colOff>1190625</xdr:colOff>
      <xdr:row>6</xdr:row>
      <xdr:rowOff>171450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</xdr:col>
      <xdr:colOff>1190625</xdr:colOff>
      <xdr:row>6</xdr:row>
      <xdr:rowOff>171450</xdr:rowOff>
    </xdr:to>
    <xdr:pic>
      <xdr:nvPicPr>
        <xdr:cNvPr id="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1162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</xdr:col>
      <xdr:colOff>1190625</xdr:colOff>
      <xdr:row>6</xdr:row>
      <xdr:rowOff>171450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162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1</xdr:col>
      <xdr:colOff>914400</xdr:colOff>
      <xdr:row>6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57150</xdr:rowOff>
    </xdr:from>
    <xdr:to>
      <xdr:col>1</xdr:col>
      <xdr:colOff>1152525</xdr:colOff>
      <xdr:row>6</xdr:row>
      <xdr:rowOff>114300</xdr:rowOff>
    </xdr:to>
    <xdr:pic>
      <xdr:nvPicPr>
        <xdr:cNvPr id="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28575</xdr:rowOff>
    </xdr:from>
    <xdr:to>
      <xdr:col>8</xdr:col>
      <xdr:colOff>19050</xdr:colOff>
      <xdr:row>71</xdr:row>
      <xdr:rowOff>19050</xdr:rowOff>
    </xdr:to>
    <xdr:graphicFrame>
      <xdr:nvGraphicFramePr>
        <xdr:cNvPr id="1" name="Chart 4"/>
        <xdr:cNvGraphicFramePr/>
      </xdr:nvGraphicFramePr>
      <xdr:xfrm>
        <a:off x="38100" y="2276475"/>
        <a:ext cx="6438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66675</xdr:rowOff>
    </xdr:from>
    <xdr:to>
      <xdr:col>1</xdr:col>
      <xdr:colOff>914400</xdr:colOff>
      <xdr:row>6</xdr:row>
      <xdr:rowOff>123825</xdr:rowOff>
    </xdr:to>
    <xdr:pic>
      <xdr:nvPicPr>
        <xdr:cNvPr id="2" name="Picture 40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66675"/>
          <a:ext cx="143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RowColHeaders="0" workbookViewId="0" topLeftCell="A1">
      <selection activeCell="C11" sqref="C11"/>
    </sheetView>
  </sheetViews>
  <sheetFormatPr defaultColWidth="11.421875" defaultRowHeight="12.75"/>
  <cols>
    <col min="1" max="1" width="4.421875" style="6" customWidth="1"/>
    <col min="2" max="2" width="23.8515625" style="6" customWidth="1"/>
    <col min="3" max="3" width="25.421875" style="6" customWidth="1"/>
    <col min="4" max="4" width="15.421875" style="6" customWidth="1"/>
    <col min="5" max="5" width="6.8515625" style="6" customWidth="1"/>
    <col min="6" max="6" width="7.7109375" style="6" customWidth="1"/>
    <col min="7" max="7" width="10.140625" style="6" customWidth="1"/>
    <col min="8" max="8" width="19.28125" style="6" customWidth="1"/>
    <col min="9" max="9" width="12.57421875" style="6" customWidth="1"/>
    <col min="10" max="10" width="18.57421875" style="6" customWidth="1"/>
    <col min="11" max="16384" width="11.421875" style="6" customWidth="1"/>
  </cols>
  <sheetData>
    <row r="1" spans="1:10" ht="12.75">
      <c r="A1" s="249"/>
      <c r="B1" s="249"/>
      <c r="C1" s="250" t="s">
        <v>184</v>
      </c>
      <c r="D1" s="251"/>
      <c r="E1" s="251"/>
      <c r="F1" s="251"/>
      <c r="G1" s="251"/>
      <c r="H1" s="251"/>
      <c r="I1" s="195"/>
      <c r="J1" s="198"/>
    </row>
    <row r="2" spans="1:10" ht="12.75">
      <c r="A2" s="249"/>
      <c r="B2" s="249"/>
      <c r="C2" s="252"/>
      <c r="D2" s="253"/>
      <c r="E2" s="253"/>
      <c r="F2" s="253"/>
      <c r="G2" s="253"/>
      <c r="H2" s="253"/>
      <c r="I2" s="195"/>
      <c r="J2" s="198"/>
    </row>
    <row r="3" spans="1:10" ht="12.75">
      <c r="A3" s="249"/>
      <c r="B3" s="249"/>
      <c r="C3" s="252"/>
      <c r="D3" s="253"/>
      <c r="E3" s="253"/>
      <c r="F3" s="253"/>
      <c r="G3" s="253"/>
      <c r="H3" s="253"/>
      <c r="I3" s="195" t="s">
        <v>185</v>
      </c>
      <c r="J3" s="198"/>
    </row>
    <row r="4" spans="1:10" ht="12.75">
      <c r="A4" s="249"/>
      <c r="B4" s="249"/>
      <c r="C4" s="254"/>
      <c r="D4" s="255"/>
      <c r="E4" s="255"/>
      <c r="F4" s="255"/>
      <c r="G4" s="255"/>
      <c r="H4" s="255"/>
      <c r="I4" s="195" t="s">
        <v>186</v>
      </c>
      <c r="J4" s="198"/>
    </row>
    <row r="5" spans="1:10" ht="13.5">
      <c r="A5" s="249"/>
      <c r="B5" s="249"/>
      <c r="C5" s="256" t="s">
        <v>187</v>
      </c>
      <c r="D5" s="256"/>
      <c r="E5" s="256"/>
      <c r="F5" s="257" t="s">
        <v>188</v>
      </c>
      <c r="G5" s="257"/>
      <c r="H5" s="257"/>
      <c r="I5" s="195"/>
      <c r="J5" s="198"/>
    </row>
    <row r="6" spans="1:10" s="26" customFormat="1" ht="15" customHeight="1">
      <c r="A6" s="249"/>
      <c r="B6" s="249"/>
      <c r="C6" s="256">
        <v>0</v>
      </c>
      <c r="D6" s="256"/>
      <c r="E6" s="256"/>
      <c r="F6" s="257" t="s">
        <v>189</v>
      </c>
      <c r="G6" s="257"/>
      <c r="H6" s="257"/>
      <c r="I6" s="195"/>
      <c r="J6" s="198"/>
    </row>
    <row r="7" spans="1:10" ht="15.75" customHeight="1">
      <c r="A7" s="249"/>
      <c r="B7" s="249"/>
      <c r="C7" s="196"/>
      <c r="D7" s="196"/>
      <c r="E7" s="196"/>
      <c r="F7" s="197"/>
      <c r="G7" s="197"/>
      <c r="H7" s="197"/>
      <c r="I7" s="196"/>
      <c r="J7" s="199"/>
    </row>
    <row r="8" spans="1:10" s="15" customFormat="1" ht="14.25">
      <c r="A8" s="258" t="s">
        <v>7</v>
      </c>
      <c r="B8" s="258"/>
      <c r="C8" s="262" t="s">
        <v>156</v>
      </c>
      <c r="D8" s="262"/>
      <c r="E8" s="262"/>
      <c r="F8" s="262"/>
      <c r="G8" s="262"/>
      <c r="H8" s="262"/>
      <c r="I8" s="189" t="s">
        <v>115</v>
      </c>
      <c r="J8" s="190" t="s">
        <v>183</v>
      </c>
    </row>
    <row r="9" spans="1:10" s="15" customFormat="1" ht="15" customHeight="1">
      <c r="A9" s="182"/>
      <c r="B9" s="182"/>
      <c r="C9" s="189"/>
      <c r="D9" s="189"/>
      <c r="E9" s="189"/>
      <c r="F9" s="189"/>
      <c r="G9" s="189"/>
      <c r="H9" s="189"/>
      <c r="I9" s="189"/>
      <c r="J9" s="189"/>
    </row>
    <row r="10" spans="1:10" s="15" customFormat="1" ht="14.25">
      <c r="A10" s="259" t="s">
        <v>200</v>
      </c>
      <c r="B10" s="259"/>
      <c r="C10" s="191">
        <f>C12</f>
        <v>369055532</v>
      </c>
      <c r="D10" s="192"/>
      <c r="E10" s="192"/>
      <c r="F10" s="247"/>
      <c r="G10" s="192"/>
      <c r="H10" s="193"/>
      <c r="I10" s="193"/>
      <c r="J10" s="193"/>
    </row>
    <row r="11" spans="1:10" s="15" customFormat="1" ht="15" customHeight="1">
      <c r="A11" s="259" t="s">
        <v>8</v>
      </c>
      <c r="B11" s="259"/>
      <c r="C11" s="191">
        <v>0</v>
      </c>
      <c r="D11" s="246"/>
      <c r="E11" s="194"/>
      <c r="F11" s="31"/>
      <c r="G11" s="194"/>
      <c r="H11" s="193"/>
      <c r="I11" s="193"/>
      <c r="J11" s="193"/>
    </row>
    <row r="12" spans="1:10" s="15" customFormat="1" ht="14.25">
      <c r="A12" s="259" t="s">
        <v>201</v>
      </c>
      <c r="B12" s="259"/>
      <c r="C12" s="191">
        <v>369055532</v>
      </c>
      <c r="D12" s="185"/>
      <c r="E12" s="194"/>
      <c r="F12" s="194"/>
      <c r="G12" s="194"/>
      <c r="H12" s="194"/>
      <c r="I12" s="194"/>
      <c r="J12" s="194"/>
    </row>
    <row r="13" spans="1:10" s="14" customFormat="1" ht="12.75" thickBot="1">
      <c r="A13" s="248" t="s">
        <v>10</v>
      </c>
      <c r="B13" s="248"/>
      <c r="C13" s="146"/>
      <c r="D13" s="146"/>
      <c r="E13" s="146"/>
      <c r="F13" s="146"/>
      <c r="G13" s="146"/>
      <c r="H13" s="146"/>
      <c r="I13" s="146"/>
      <c r="J13" s="147" t="s">
        <v>11</v>
      </c>
    </row>
    <row r="14" spans="1:10" s="19" customFormat="1" ht="12">
      <c r="A14" s="267" t="s">
        <v>48</v>
      </c>
      <c r="B14" s="264" t="s">
        <v>1</v>
      </c>
      <c r="C14" s="264" t="s">
        <v>9</v>
      </c>
      <c r="D14" s="132"/>
      <c r="E14" s="266" t="s">
        <v>0</v>
      </c>
      <c r="F14" s="266"/>
      <c r="G14" s="266"/>
      <c r="H14" s="263" t="s">
        <v>49</v>
      </c>
      <c r="I14" s="264" t="s">
        <v>50</v>
      </c>
      <c r="J14" s="260" t="s">
        <v>3</v>
      </c>
    </row>
    <row r="15" spans="1:10" s="19" customFormat="1" ht="22.5" customHeight="1">
      <c r="A15" s="268"/>
      <c r="B15" s="265"/>
      <c r="C15" s="265"/>
      <c r="D15" s="148" t="s">
        <v>158</v>
      </c>
      <c r="E15" s="149" t="s">
        <v>2</v>
      </c>
      <c r="F15" s="149" t="s">
        <v>6</v>
      </c>
      <c r="G15" s="187" t="s">
        <v>150</v>
      </c>
      <c r="H15" s="263"/>
      <c r="I15" s="265"/>
      <c r="J15" s="261"/>
    </row>
    <row r="16" spans="1:10" s="98" customFormat="1" ht="52.5" customHeight="1">
      <c r="A16" s="166">
        <v>1</v>
      </c>
      <c r="B16" s="163" t="s">
        <v>178</v>
      </c>
      <c r="C16" s="163" t="s">
        <v>181</v>
      </c>
      <c r="D16" s="167">
        <f>+'POA-08'!D51</f>
        <v>183043275.46766666</v>
      </c>
      <c r="E16" s="165">
        <v>2</v>
      </c>
      <c r="F16" s="165">
        <v>12</v>
      </c>
      <c r="G16" s="165">
        <v>10</v>
      </c>
      <c r="H16" s="161" t="s">
        <v>177</v>
      </c>
      <c r="I16" s="165">
        <v>150</v>
      </c>
      <c r="J16" s="161" t="s">
        <v>179</v>
      </c>
    </row>
    <row r="17" spans="1:10" s="98" customFormat="1" ht="45">
      <c r="A17" s="166">
        <v>2</v>
      </c>
      <c r="B17" s="163" t="s">
        <v>191</v>
      </c>
      <c r="C17" s="163" t="s">
        <v>192</v>
      </c>
      <c r="D17" s="164">
        <f>+'POA-08'!E51</f>
        <v>37578351.26766667</v>
      </c>
      <c r="E17" s="168">
        <v>2</v>
      </c>
      <c r="F17" s="168">
        <v>12</v>
      </c>
      <c r="G17" s="168">
        <v>10</v>
      </c>
      <c r="H17" s="188" t="s">
        <v>182</v>
      </c>
      <c r="I17" s="165">
        <v>3</v>
      </c>
      <c r="J17" s="161" t="s">
        <v>179</v>
      </c>
    </row>
    <row r="18" spans="1:10" s="98" customFormat="1" ht="36">
      <c r="A18" s="166">
        <v>3</v>
      </c>
      <c r="B18" s="161" t="s">
        <v>180</v>
      </c>
      <c r="C18" s="161" t="s">
        <v>193</v>
      </c>
      <c r="D18" s="164">
        <f>+'POA-08'!F51</f>
        <v>148433905.26766664</v>
      </c>
      <c r="E18" s="168">
        <v>2</v>
      </c>
      <c r="F18" s="168">
        <v>12</v>
      </c>
      <c r="G18" s="168">
        <v>10</v>
      </c>
      <c r="H18" s="161" t="s">
        <v>199</v>
      </c>
      <c r="I18" s="200">
        <v>700000</v>
      </c>
      <c r="J18" s="161" t="s">
        <v>179</v>
      </c>
    </row>
    <row r="19" spans="1:14" s="114" customFormat="1" ht="12.75">
      <c r="A19" s="174"/>
      <c r="B19" s="175"/>
      <c r="C19" s="176"/>
      <c r="D19" s="164">
        <f>SUM(D16:D18)</f>
        <v>369055532.00299996</v>
      </c>
      <c r="E19" s="177"/>
      <c r="F19" s="177"/>
      <c r="G19" s="177"/>
      <c r="H19" s="178"/>
      <c r="I19" s="177"/>
      <c r="J19" s="178"/>
      <c r="K19" s="175"/>
      <c r="L19" s="175"/>
      <c r="M19" s="175"/>
      <c r="N19" s="175"/>
    </row>
    <row r="20" spans="1:14" s="14" customFormat="1" ht="11.25">
      <c r="A20" s="179"/>
      <c r="B20" s="179"/>
      <c r="C20" s="179"/>
      <c r="D20" s="180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="14" customFormat="1" ht="11.25"/>
    <row r="22" spans="3:4" s="14" customFormat="1" ht="11.25">
      <c r="C22" s="122"/>
      <c r="D22" s="232"/>
    </row>
    <row r="23" s="14" customFormat="1" ht="11.25">
      <c r="C23" s="122"/>
    </row>
    <row r="24" spans="3:4" s="14" customFormat="1" ht="11.25">
      <c r="C24" s="122"/>
      <c r="D24" s="122"/>
    </row>
    <row r="25" s="14" customFormat="1" ht="11.25">
      <c r="C25" s="122"/>
    </row>
    <row r="26" s="14" customFormat="1" ht="11.25"/>
    <row r="27" s="14" customFormat="1" ht="11.25"/>
    <row r="28" s="14" customFormat="1" ht="11.25">
      <c r="D28" s="53"/>
    </row>
    <row r="29" s="14" customFormat="1" ht="11.25"/>
    <row r="30" s="14" customFormat="1" ht="11.25"/>
    <row r="31" s="14" customFormat="1" ht="11.25"/>
    <row r="32" s="14" customFormat="1" ht="11.25">
      <c r="D32" s="53"/>
    </row>
    <row r="33" s="14" customFormat="1" ht="11.25">
      <c r="D33" s="53"/>
    </row>
    <row r="34" s="14" customFormat="1" ht="11.25"/>
    <row r="35" s="14" customFormat="1" ht="11.25"/>
    <row r="36" s="14" customFormat="1" ht="11.25"/>
    <row r="37" s="14" customFormat="1" ht="11.25"/>
    <row r="38" s="14" customFormat="1" ht="11.25"/>
    <row r="39" s="14" customFormat="1" ht="11.25"/>
    <row r="40" s="14" customFormat="1" ht="11.25"/>
    <row r="41" ht="12.75">
      <c r="B41" s="14"/>
    </row>
  </sheetData>
  <sheetProtection/>
  <mergeCells count="19">
    <mergeCell ref="J14:J15"/>
    <mergeCell ref="A11:B11"/>
    <mergeCell ref="C8:H8"/>
    <mergeCell ref="H14:H15"/>
    <mergeCell ref="I14:I15"/>
    <mergeCell ref="E14:G14"/>
    <mergeCell ref="A14:A15"/>
    <mergeCell ref="B14:B15"/>
    <mergeCell ref="C14:C15"/>
    <mergeCell ref="A12:B12"/>
    <mergeCell ref="A13:B13"/>
    <mergeCell ref="A1:B7"/>
    <mergeCell ref="C1:H4"/>
    <mergeCell ref="C5:E5"/>
    <mergeCell ref="F5:H5"/>
    <mergeCell ref="C6:E6"/>
    <mergeCell ref="F6:H6"/>
    <mergeCell ref="A8:B8"/>
    <mergeCell ref="A10:B10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">
      <selection activeCell="C12" sqref="C12"/>
    </sheetView>
  </sheetViews>
  <sheetFormatPr defaultColWidth="11.421875" defaultRowHeight="12.75"/>
  <cols>
    <col min="2" max="2" width="20.7109375" style="0" customWidth="1"/>
    <col min="3" max="3" width="12.57421875" style="0" customWidth="1"/>
    <col min="4" max="4" width="15.57421875" style="0" customWidth="1"/>
    <col min="6" max="6" width="10.00390625" style="0" customWidth="1"/>
    <col min="7" max="7" width="7.8515625" style="0" customWidth="1"/>
    <col min="8" max="8" width="7.28125" style="0" customWidth="1"/>
    <col min="9" max="9" width="13.140625" style="0" customWidth="1"/>
  </cols>
  <sheetData>
    <row r="1" spans="1:9" ht="12.75">
      <c r="A1" s="249"/>
      <c r="B1" s="249"/>
      <c r="C1" s="250" t="s">
        <v>184</v>
      </c>
      <c r="D1" s="251"/>
      <c r="E1" s="251"/>
      <c r="F1" s="251"/>
      <c r="G1" s="251"/>
      <c r="H1" s="251"/>
      <c r="I1" s="195"/>
    </row>
    <row r="2" spans="1:9" ht="12.75">
      <c r="A2" s="249"/>
      <c r="B2" s="249"/>
      <c r="C2" s="252"/>
      <c r="D2" s="253"/>
      <c r="E2" s="253"/>
      <c r="F2" s="253"/>
      <c r="G2" s="253"/>
      <c r="H2" s="253"/>
      <c r="I2" s="195"/>
    </row>
    <row r="3" spans="1:9" ht="12.75">
      <c r="A3" s="249"/>
      <c r="B3" s="249"/>
      <c r="C3" s="252"/>
      <c r="D3" s="253"/>
      <c r="E3" s="253"/>
      <c r="F3" s="253"/>
      <c r="G3" s="253"/>
      <c r="H3" s="253"/>
      <c r="I3" s="195" t="s">
        <v>185</v>
      </c>
    </row>
    <row r="4" spans="1:9" ht="12.75">
      <c r="A4" s="249"/>
      <c r="B4" s="249"/>
      <c r="C4" s="254"/>
      <c r="D4" s="255"/>
      <c r="E4" s="255"/>
      <c r="F4" s="255"/>
      <c r="G4" s="255"/>
      <c r="H4" s="255"/>
      <c r="I4" s="195" t="s">
        <v>186</v>
      </c>
    </row>
    <row r="5" spans="1:9" ht="13.5">
      <c r="A5" s="249"/>
      <c r="B5" s="249"/>
      <c r="C5" s="256" t="s">
        <v>187</v>
      </c>
      <c r="D5" s="256"/>
      <c r="E5" s="256"/>
      <c r="F5" s="257" t="s">
        <v>188</v>
      </c>
      <c r="G5" s="257"/>
      <c r="H5" s="257"/>
      <c r="I5" s="195"/>
    </row>
    <row r="6" spans="1:9" ht="13.5">
      <c r="A6" s="249"/>
      <c r="B6" s="249"/>
      <c r="C6" s="256">
        <v>0</v>
      </c>
      <c r="D6" s="256"/>
      <c r="E6" s="256"/>
      <c r="F6" s="257" t="s">
        <v>189</v>
      </c>
      <c r="G6" s="257"/>
      <c r="H6" s="257"/>
      <c r="I6" s="195"/>
    </row>
    <row r="7" spans="1:9" ht="22.5">
      <c r="A7" s="249"/>
      <c r="B7" s="249"/>
      <c r="C7" s="196"/>
      <c r="D7" s="196"/>
      <c r="E7" s="196"/>
      <c r="F7" s="197"/>
      <c r="G7" s="197"/>
      <c r="H7" s="197"/>
      <c r="I7" s="196"/>
    </row>
    <row r="8" spans="1:3" ht="12.75">
      <c r="A8" s="61"/>
      <c r="B8" s="63" t="s">
        <v>26</v>
      </c>
      <c r="C8" s="62" t="s">
        <v>52</v>
      </c>
    </row>
    <row r="9" spans="1:3" ht="12.75">
      <c r="A9" s="63">
        <v>1000</v>
      </c>
      <c r="B9" s="94" t="s">
        <v>151</v>
      </c>
      <c r="C9" s="64">
        <f>+'POA-02'!J27</f>
        <v>16948986.842536002</v>
      </c>
    </row>
    <row r="10" spans="1:3" ht="12.75" hidden="1">
      <c r="A10" s="61">
        <v>1001</v>
      </c>
      <c r="B10" s="95" t="s">
        <v>65</v>
      </c>
      <c r="C10" s="66">
        <f>'POA-02'!J22</f>
        <v>0</v>
      </c>
    </row>
    <row r="11" spans="1:3" ht="12.75" hidden="1">
      <c r="A11" s="61">
        <v>1002</v>
      </c>
      <c r="B11" s="95" t="s">
        <v>66</v>
      </c>
      <c r="C11" s="66">
        <f>'POA-02'!J25</f>
        <v>0</v>
      </c>
    </row>
    <row r="12" spans="1:3" ht="12.75">
      <c r="A12" s="63">
        <v>2000</v>
      </c>
      <c r="B12" s="95" t="s">
        <v>152</v>
      </c>
      <c r="C12" s="65">
        <f>+C13+C14+C18+C19+C23+C26+C30+C31+C32+C33+C34+C35+C36+C37+C38+C41+C42</f>
        <v>2000000</v>
      </c>
    </row>
    <row r="13" spans="1:3" ht="12.75" hidden="1">
      <c r="A13" s="61">
        <v>2001</v>
      </c>
      <c r="B13" s="95" t="s">
        <v>68</v>
      </c>
      <c r="C13" s="67">
        <f>'POA-04'!G27</f>
        <v>0</v>
      </c>
    </row>
    <row r="14" spans="1:3" ht="12.75" hidden="1">
      <c r="A14" s="61">
        <v>2002</v>
      </c>
      <c r="B14" s="95" t="s">
        <v>69</v>
      </c>
      <c r="C14" s="67">
        <f>'POA-03'!H23</f>
        <v>0</v>
      </c>
    </row>
    <row r="15" spans="1:3" ht="12.75" hidden="1">
      <c r="A15" s="61" t="s">
        <v>70</v>
      </c>
      <c r="B15" s="95" t="s">
        <v>71</v>
      </c>
      <c r="C15" s="67"/>
    </row>
    <row r="16" spans="1:3" ht="12.75" hidden="1">
      <c r="A16" s="61" t="s">
        <v>72</v>
      </c>
      <c r="B16" s="95" t="s">
        <v>73</v>
      </c>
      <c r="C16" s="67"/>
    </row>
    <row r="17" spans="1:3" ht="12.75" hidden="1">
      <c r="A17" s="61" t="s">
        <v>74</v>
      </c>
      <c r="B17" s="95" t="s">
        <v>75</v>
      </c>
      <c r="C17" s="67"/>
    </row>
    <row r="18" spans="1:3" ht="21.75" hidden="1">
      <c r="A18" s="61">
        <v>2003</v>
      </c>
      <c r="B18" s="96" t="s">
        <v>76</v>
      </c>
      <c r="C18" s="66">
        <f>'POA-06'!D18</f>
        <v>0</v>
      </c>
    </row>
    <row r="19" spans="1:3" ht="12.75" hidden="1">
      <c r="A19" s="61">
        <v>2004</v>
      </c>
      <c r="B19" s="95" t="s">
        <v>77</v>
      </c>
      <c r="C19" s="66">
        <f>'POA-06'!D19</f>
        <v>0</v>
      </c>
    </row>
    <row r="20" spans="1:3" ht="12.75" hidden="1">
      <c r="A20" s="61" t="s">
        <v>78</v>
      </c>
      <c r="B20" s="95" t="s">
        <v>79</v>
      </c>
      <c r="C20" s="67"/>
    </row>
    <row r="21" spans="1:3" ht="12.75" hidden="1">
      <c r="A21" s="61" t="s">
        <v>80</v>
      </c>
      <c r="B21" s="95" t="s">
        <v>81</v>
      </c>
      <c r="C21" s="67"/>
    </row>
    <row r="22" spans="1:3" ht="12.75" hidden="1">
      <c r="A22" s="61" t="s">
        <v>82</v>
      </c>
      <c r="B22" s="95" t="s">
        <v>83</v>
      </c>
      <c r="C22" s="67"/>
    </row>
    <row r="23" spans="1:3" ht="12.75" hidden="1">
      <c r="A23" s="61">
        <v>2005</v>
      </c>
      <c r="B23" s="95" t="s">
        <v>84</v>
      </c>
      <c r="C23" s="66">
        <v>0</v>
      </c>
    </row>
    <row r="24" spans="1:3" ht="12.75" hidden="1">
      <c r="A24" s="61" t="s">
        <v>85</v>
      </c>
      <c r="B24" s="95" t="s">
        <v>86</v>
      </c>
      <c r="C24" s="67"/>
    </row>
    <row r="25" spans="1:3" ht="12.75" hidden="1">
      <c r="A25" s="61" t="s">
        <v>87</v>
      </c>
      <c r="B25" s="95" t="s">
        <v>88</v>
      </c>
      <c r="C25" s="67"/>
    </row>
    <row r="26" spans="1:3" ht="12.75" hidden="1">
      <c r="A26" s="61">
        <v>2006</v>
      </c>
      <c r="B26" s="95" t="s">
        <v>89</v>
      </c>
      <c r="C26" s="66">
        <f>'POA-06'!D21</f>
        <v>2000000</v>
      </c>
    </row>
    <row r="27" spans="1:3" ht="12.75" hidden="1">
      <c r="A27" s="61" t="s">
        <v>90</v>
      </c>
      <c r="B27" s="95" t="s">
        <v>91</v>
      </c>
      <c r="C27" s="67"/>
    </row>
    <row r="28" spans="1:3" ht="21.75" hidden="1">
      <c r="A28" s="61" t="s">
        <v>92</v>
      </c>
      <c r="B28" s="96" t="s">
        <v>147</v>
      </c>
      <c r="C28" s="67"/>
    </row>
    <row r="29" spans="1:3" ht="12.75" hidden="1">
      <c r="A29" s="61" t="s">
        <v>93</v>
      </c>
      <c r="B29" s="95" t="s">
        <v>94</v>
      </c>
      <c r="C29" s="67"/>
    </row>
    <row r="30" spans="1:3" ht="21.75" hidden="1">
      <c r="A30" s="61">
        <v>2007</v>
      </c>
      <c r="B30" s="96" t="s">
        <v>95</v>
      </c>
      <c r="C30" s="66">
        <f>'POA-06'!D22</f>
        <v>0</v>
      </c>
    </row>
    <row r="31" spans="1:3" ht="21.75" hidden="1">
      <c r="A31" s="61">
        <v>2008</v>
      </c>
      <c r="B31" s="96" t="s">
        <v>96</v>
      </c>
      <c r="C31" s="66">
        <f>'POA-06'!D20</f>
        <v>0</v>
      </c>
    </row>
    <row r="32" spans="1:3" ht="12.75" hidden="1">
      <c r="A32" s="61">
        <v>2009</v>
      </c>
      <c r="B32" s="95" t="s">
        <v>97</v>
      </c>
      <c r="C32" s="66">
        <v>0</v>
      </c>
    </row>
    <row r="33" spans="1:3" ht="21.75" hidden="1">
      <c r="A33" s="61">
        <v>2010</v>
      </c>
      <c r="B33" s="96" t="s">
        <v>98</v>
      </c>
      <c r="C33" s="66">
        <v>0</v>
      </c>
    </row>
    <row r="34" spans="1:3" ht="12.75" hidden="1">
      <c r="A34" s="61">
        <v>2011</v>
      </c>
      <c r="B34" s="95" t="s">
        <v>99</v>
      </c>
      <c r="C34" s="66">
        <f>'POA-06'!D26</f>
        <v>0</v>
      </c>
    </row>
    <row r="35" spans="1:3" ht="21.75" hidden="1">
      <c r="A35" s="61">
        <v>2012</v>
      </c>
      <c r="B35" s="96" t="s">
        <v>100</v>
      </c>
      <c r="C35" s="66">
        <f>'POA-06'!D27</f>
        <v>0</v>
      </c>
    </row>
    <row r="36" spans="1:3" ht="12.75" hidden="1">
      <c r="A36" s="61">
        <v>2013</v>
      </c>
      <c r="B36" s="95" t="s">
        <v>101</v>
      </c>
      <c r="C36" s="66">
        <f>'POA-06'!D25</f>
        <v>0</v>
      </c>
    </row>
    <row r="37" spans="1:3" ht="12.75" hidden="1">
      <c r="A37" s="61">
        <v>2014</v>
      </c>
      <c r="B37" s="95" t="s">
        <v>102</v>
      </c>
      <c r="C37" s="66">
        <v>0</v>
      </c>
    </row>
    <row r="38" spans="1:3" ht="12.75" hidden="1">
      <c r="A38" s="61">
        <v>2015</v>
      </c>
      <c r="B38" s="95" t="s">
        <v>103</v>
      </c>
      <c r="C38" s="66">
        <f>'POA-06'!D30</f>
        <v>0</v>
      </c>
    </row>
    <row r="39" spans="1:3" ht="12.75" hidden="1">
      <c r="A39" s="61" t="s">
        <v>104</v>
      </c>
      <c r="B39" s="95" t="s">
        <v>105</v>
      </c>
      <c r="C39" s="67"/>
    </row>
    <row r="40" spans="1:3" ht="12.75" hidden="1">
      <c r="A40" s="61" t="s">
        <v>106</v>
      </c>
      <c r="B40" s="95" t="s">
        <v>107</v>
      </c>
      <c r="C40" s="67"/>
    </row>
    <row r="41" spans="1:3" ht="12.75" hidden="1">
      <c r="A41" s="61">
        <v>2016</v>
      </c>
      <c r="B41" s="95" t="s">
        <v>108</v>
      </c>
      <c r="C41" s="67">
        <f>'POA-06'!D31</f>
        <v>0</v>
      </c>
    </row>
    <row r="42" spans="1:3" ht="12.75" hidden="1">
      <c r="A42" s="61">
        <v>2017</v>
      </c>
      <c r="B42" s="95" t="s">
        <v>109</v>
      </c>
      <c r="C42" s="67">
        <v>0</v>
      </c>
    </row>
    <row r="43" spans="1:3" ht="12.75" hidden="1">
      <c r="A43" s="63">
        <v>3000</v>
      </c>
      <c r="B43" s="95" t="s">
        <v>110</v>
      </c>
      <c r="C43" s="65">
        <v>0</v>
      </c>
    </row>
    <row r="44" spans="1:3" ht="12.75">
      <c r="A44" s="63">
        <v>4000</v>
      </c>
      <c r="B44" s="95" t="s">
        <v>153</v>
      </c>
      <c r="C44" s="64">
        <f>'POA-05'!C26</f>
        <v>0</v>
      </c>
    </row>
    <row r="45" spans="1:3" ht="12.75">
      <c r="A45" s="63">
        <v>5000</v>
      </c>
      <c r="B45" s="95" t="s">
        <v>154</v>
      </c>
      <c r="C45" s="64">
        <f>'POA-05'!C22</f>
        <v>350106545.15999997</v>
      </c>
    </row>
    <row r="46" spans="1:3" ht="12.75" hidden="1">
      <c r="A46" s="63">
        <v>6000</v>
      </c>
      <c r="B46" s="61" t="s">
        <v>113</v>
      </c>
      <c r="C46" s="64">
        <v>0</v>
      </c>
    </row>
    <row r="47" spans="1:3" ht="12.75" hidden="1">
      <c r="A47" s="63">
        <v>7000</v>
      </c>
      <c r="B47" s="61" t="s">
        <v>114</v>
      </c>
      <c r="C47" s="64">
        <v>0</v>
      </c>
    </row>
    <row r="48" spans="1:3" ht="12.75">
      <c r="A48" s="63"/>
      <c r="B48" s="63" t="s">
        <v>29</v>
      </c>
      <c r="C48" s="64">
        <f>+C9+C12+C43+C44+C45+C46+C47</f>
        <v>369055532.00253594</v>
      </c>
    </row>
  </sheetData>
  <sheetProtection/>
  <mergeCells count="6">
    <mergeCell ref="A1:B7"/>
    <mergeCell ref="C1:H4"/>
    <mergeCell ref="C5:E5"/>
    <mergeCell ref="F5:H5"/>
    <mergeCell ref="C6:E6"/>
    <mergeCell ref="F6:H6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A13" sqref="A13:B13"/>
    </sheetView>
  </sheetViews>
  <sheetFormatPr defaultColWidth="11.421875" defaultRowHeight="12.75"/>
  <cols>
    <col min="1" max="1" width="5.28125" style="32" customWidth="1"/>
    <col min="2" max="2" width="22.7109375" style="32" customWidth="1"/>
    <col min="3" max="3" width="24.28125" style="32" customWidth="1"/>
    <col min="4" max="4" width="24.140625" style="32" customWidth="1"/>
    <col min="5" max="5" width="8.7109375" style="32" customWidth="1"/>
    <col min="6" max="6" width="9.00390625" style="32" customWidth="1"/>
    <col min="7" max="7" width="8.8515625" style="32" customWidth="1"/>
    <col min="8" max="8" width="11.421875" style="32" customWidth="1"/>
    <col min="9" max="9" width="14.28125" style="32" customWidth="1"/>
    <col min="10" max="10" width="18.00390625" style="32" customWidth="1"/>
    <col min="11" max="16384" width="11.421875" style="32" customWidth="1"/>
  </cols>
  <sheetData>
    <row r="1" spans="1:9" ht="12.75">
      <c r="A1" s="249"/>
      <c r="B1" s="249"/>
      <c r="C1" s="250" t="s">
        <v>184</v>
      </c>
      <c r="D1" s="251"/>
      <c r="E1" s="251"/>
      <c r="F1" s="251"/>
      <c r="G1" s="251"/>
      <c r="H1" s="251"/>
      <c r="I1" s="195"/>
    </row>
    <row r="2" spans="1:9" ht="12.75">
      <c r="A2" s="249"/>
      <c r="B2" s="249"/>
      <c r="C2" s="252"/>
      <c r="D2" s="253"/>
      <c r="E2" s="253"/>
      <c r="F2" s="253"/>
      <c r="G2" s="253"/>
      <c r="H2" s="253"/>
      <c r="I2" s="195"/>
    </row>
    <row r="3" spans="1:9" ht="12.75">
      <c r="A3" s="249"/>
      <c r="B3" s="249"/>
      <c r="C3" s="252"/>
      <c r="D3" s="253"/>
      <c r="E3" s="253"/>
      <c r="F3" s="253"/>
      <c r="G3" s="253"/>
      <c r="H3" s="253"/>
      <c r="I3" s="195" t="s">
        <v>185</v>
      </c>
    </row>
    <row r="4" spans="1:9" ht="12.75">
      <c r="A4" s="249"/>
      <c r="B4" s="249"/>
      <c r="C4" s="254"/>
      <c r="D4" s="255"/>
      <c r="E4" s="255"/>
      <c r="F4" s="255"/>
      <c r="G4" s="255"/>
      <c r="H4" s="255"/>
      <c r="I4" s="195" t="s">
        <v>186</v>
      </c>
    </row>
    <row r="5" spans="1:9" ht="13.5">
      <c r="A5" s="249"/>
      <c r="B5" s="249"/>
      <c r="C5" s="256" t="s">
        <v>187</v>
      </c>
      <c r="D5" s="256"/>
      <c r="E5" s="256"/>
      <c r="F5" s="257" t="s">
        <v>188</v>
      </c>
      <c r="G5" s="257"/>
      <c r="H5" s="257"/>
      <c r="I5" s="195"/>
    </row>
    <row r="6" spans="1:10" s="30" customFormat="1" ht="15.75" customHeight="1">
      <c r="A6" s="249"/>
      <c r="B6" s="249"/>
      <c r="C6" s="256">
        <v>0</v>
      </c>
      <c r="D6" s="256"/>
      <c r="E6" s="256"/>
      <c r="F6" s="257" t="s">
        <v>189</v>
      </c>
      <c r="G6" s="257"/>
      <c r="H6" s="257"/>
      <c r="I6" s="195"/>
      <c r="J6" s="181"/>
    </row>
    <row r="7" spans="1:10" ht="14.25" customHeight="1">
      <c r="A7" s="249"/>
      <c r="B7" s="249"/>
      <c r="C7" s="196"/>
      <c r="D7" s="196"/>
      <c r="E7" s="196"/>
      <c r="F7" s="197"/>
      <c r="G7" s="197"/>
      <c r="H7" s="197"/>
      <c r="I7" s="196"/>
      <c r="J7" s="31"/>
    </row>
    <row r="8" spans="1:8" s="33" customFormat="1" ht="14.25">
      <c r="A8" s="258" t="s">
        <v>7</v>
      </c>
      <c r="B8" s="258"/>
      <c r="C8" s="271" t="str">
        <f>'POA-01'!C8:J8</f>
        <v>ORDENACIÓN Y MANEJO DE AREAS DE BOSQUE NATURAL</v>
      </c>
      <c r="D8" s="271"/>
      <c r="E8" s="271"/>
      <c r="F8" s="271"/>
      <c r="G8" s="271"/>
      <c r="H8" s="271"/>
    </row>
    <row r="9" spans="1:10" s="33" customFormat="1" ht="11.25" customHeight="1">
      <c r="A9" s="182"/>
      <c r="B9" s="182"/>
      <c r="C9" s="183"/>
      <c r="D9" s="183"/>
      <c r="E9" s="183"/>
      <c r="F9" s="183"/>
      <c r="G9" s="183"/>
      <c r="H9" s="183"/>
      <c r="I9" s="183"/>
      <c r="J9" s="183"/>
    </row>
    <row r="10" spans="1:10" s="33" customFormat="1" ht="14.25">
      <c r="A10" s="259" t="str">
        <f>+'POA-01'!A10:B10</f>
        <v>APROPIACION INICIAL: </v>
      </c>
      <c r="B10" s="259"/>
      <c r="C10" s="110">
        <f>'POA-01'!C10</f>
        <v>369055532</v>
      </c>
      <c r="D10" s="184"/>
      <c r="E10" s="109"/>
      <c r="F10" s="183" t="str">
        <f>'POA-01'!I8</f>
        <v>CODIGO</v>
      </c>
      <c r="G10" s="184"/>
      <c r="H10" s="270" t="str">
        <f>'POA-01'!J8</f>
        <v>111-902-2</v>
      </c>
      <c r="I10" s="270"/>
      <c r="J10" s="110"/>
    </row>
    <row r="11" spans="1:10" s="33" customFormat="1" ht="14.25">
      <c r="A11" s="259" t="s">
        <v>8</v>
      </c>
      <c r="B11" s="259"/>
      <c r="C11" s="185">
        <f>'POA-01'!C11</f>
        <v>0</v>
      </c>
      <c r="D11" s="184"/>
      <c r="E11" s="11"/>
      <c r="F11" s="184"/>
      <c r="G11" s="184"/>
      <c r="H11" s="184"/>
      <c r="I11" s="184"/>
      <c r="J11" s="110"/>
    </row>
    <row r="12" spans="1:10" s="33" customFormat="1" ht="14.25">
      <c r="A12" s="259" t="str">
        <f>+'POA-01'!A12:B12</f>
        <v>APROPIACION FINAL: </v>
      </c>
      <c r="B12" s="259"/>
      <c r="C12" s="185">
        <f>'POA-01'!C12</f>
        <v>369055532</v>
      </c>
      <c r="D12" s="184"/>
      <c r="E12" s="184"/>
      <c r="F12" s="184"/>
      <c r="G12" s="184"/>
      <c r="H12" s="184"/>
      <c r="I12" s="184"/>
      <c r="J12" s="31"/>
    </row>
    <row r="13" spans="1:10" s="33" customFormat="1" ht="14.25">
      <c r="A13" s="269" t="s">
        <v>155</v>
      </c>
      <c r="B13" s="269"/>
      <c r="C13" s="185"/>
      <c r="D13" s="184"/>
      <c r="E13" s="184"/>
      <c r="F13" s="184"/>
      <c r="G13" s="184"/>
      <c r="H13" s="184"/>
      <c r="I13" s="184"/>
      <c r="J13" s="31"/>
    </row>
    <row r="14" spans="1:10" ht="14.25">
      <c r="A14" s="31"/>
      <c r="B14" s="31"/>
      <c r="C14" s="34"/>
      <c r="D14" s="31"/>
      <c r="E14" s="31"/>
      <c r="F14" s="31"/>
      <c r="G14" s="31"/>
      <c r="H14" s="31"/>
      <c r="I14" s="31"/>
      <c r="J14" s="31"/>
    </row>
    <row r="15" spans="1:10" s="35" customFormat="1" ht="12" thickBot="1">
      <c r="A15" s="35" t="s">
        <v>18</v>
      </c>
      <c r="J15" s="36" t="s">
        <v>19</v>
      </c>
    </row>
    <row r="16" spans="1:10" s="37" customFormat="1" ht="12" customHeight="1">
      <c r="A16" s="274" t="s">
        <v>48</v>
      </c>
      <c r="B16" s="276" t="s">
        <v>12</v>
      </c>
      <c r="C16" s="276" t="s">
        <v>13</v>
      </c>
      <c r="D16" s="276" t="s">
        <v>14</v>
      </c>
      <c r="E16" s="276" t="s">
        <v>0</v>
      </c>
      <c r="F16" s="276"/>
      <c r="G16" s="276"/>
      <c r="H16" s="276"/>
      <c r="I16" s="280" t="s">
        <v>23</v>
      </c>
      <c r="J16" s="278" t="s">
        <v>16</v>
      </c>
    </row>
    <row r="17" spans="1:10" s="37" customFormat="1" ht="22.5" customHeight="1" thickBot="1">
      <c r="A17" s="275"/>
      <c r="B17" s="277"/>
      <c r="C17" s="277"/>
      <c r="D17" s="277"/>
      <c r="E17" s="69" t="s">
        <v>2</v>
      </c>
      <c r="F17" s="69" t="s">
        <v>4</v>
      </c>
      <c r="G17" s="69" t="s">
        <v>5</v>
      </c>
      <c r="H17" s="69" t="s">
        <v>22</v>
      </c>
      <c r="I17" s="281"/>
      <c r="J17" s="279"/>
    </row>
    <row r="18" spans="1:10" s="38" customFormat="1" ht="11.25">
      <c r="A18" s="273" t="s">
        <v>20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10" s="116" customFormat="1" ht="12.75">
      <c r="A19" s="88">
        <v>1</v>
      </c>
      <c r="B19" s="100"/>
      <c r="C19" s="100"/>
      <c r="D19" s="100"/>
      <c r="E19" s="172"/>
      <c r="F19" s="172"/>
      <c r="G19" s="101"/>
      <c r="H19" s="101"/>
      <c r="I19" s="201"/>
      <c r="J19" s="202">
        <f>+I19*G19</f>
        <v>0</v>
      </c>
    </row>
    <row r="20" spans="1:10" s="38" customFormat="1" ht="11.25">
      <c r="A20" s="39">
        <v>2</v>
      </c>
      <c r="B20" s="51"/>
      <c r="C20" s="43"/>
      <c r="D20" s="162"/>
      <c r="E20" s="172"/>
      <c r="F20" s="172"/>
      <c r="G20" s="123"/>
      <c r="H20" s="101"/>
      <c r="I20" s="203"/>
      <c r="J20" s="202">
        <f>+I20*G20</f>
        <v>0</v>
      </c>
    </row>
    <row r="21" spans="1:10" s="38" customFormat="1" ht="11.25">
      <c r="A21" s="39"/>
      <c r="B21" s="204"/>
      <c r="C21" s="204"/>
      <c r="D21" s="204"/>
      <c r="E21" s="43"/>
      <c r="F21" s="44"/>
      <c r="G21" s="45"/>
      <c r="H21" s="39"/>
      <c r="I21" s="203"/>
      <c r="J21" s="203">
        <f>+G21*I21</f>
        <v>0</v>
      </c>
    </row>
    <row r="22" spans="1:10" s="38" customFormat="1" ht="11.25">
      <c r="A22" s="273" t="s">
        <v>21</v>
      </c>
      <c r="B22" s="273"/>
      <c r="C22" s="273"/>
      <c r="D22" s="273"/>
      <c r="E22" s="40"/>
      <c r="F22" s="40"/>
      <c r="G22" s="40"/>
      <c r="H22" s="41"/>
      <c r="I22" s="42" t="s">
        <v>116</v>
      </c>
      <c r="J22" s="205">
        <f>SUM(J19:J21)</f>
        <v>0</v>
      </c>
    </row>
    <row r="23" spans="1:10" s="38" customFormat="1" ht="22.5">
      <c r="A23" s="115">
        <v>1</v>
      </c>
      <c r="B23" s="233" t="s">
        <v>194</v>
      </c>
      <c r="C23" s="234" t="s">
        <v>195</v>
      </c>
      <c r="D23" s="272" t="s">
        <v>196</v>
      </c>
      <c r="E23" s="42"/>
      <c r="F23" s="42"/>
      <c r="G23" s="42"/>
      <c r="H23" s="39"/>
      <c r="I23" s="42"/>
      <c r="J23" s="235"/>
    </row>
    <row r="24" spans="1:10" ht="55.5" customHeight="1">
      <c r="A24" s="236">
        <v>1</v>
      </c>
      <c r="B24" s="233" t="s">
        <v>197</v>
      </c>
      <c r="C24" s="234" t="s">
        <v>198</v>
      </c>
      <c r="D24" s="272"/>
      <c r="E24" s="237"/>
      <c r="F24" s="237"/>
      <c r="G24" s="237"/>
      <c r="H24" s="39"/>
      <c r="I24" s="237"/>
      <c r="J24" s="235"/>
    </row>
    <row r="25" spans="9:10" ht="12.75">
      <c r="I25" s="42" t="s">
        <v>116</v>
      </c>
      <c r="J25" s="46"/>
    </row>
    <row r="27" spans="9:10" ht="12.75">
      <c r="I27" s="47" t="s">
        <v>29</v>
      </c>
      <c r="J27" s="206">
        <v>16948986.842536002</v>
      </c>
    </row>
  </sheetData>
  <sheetProtection/>
  <mergeCells count="23">
    <mergeCell ref="D23:D24"/>
    <mergeCell ref="A22:D22"/>
    <mergeCell ref="A16:A17"/>
    <mergeCell ref="B16:B17"/>
    <mergeCell ref="C16:C17"/>
    <mergeCell ref="D16:D17"/>
    <mergeCell ref="A18:J18"/>
    <mergeCell ref="J16:J17"/>
    <mergeCell ref="E16:H16"/>
    <mergeCell ref="I16:I17"/>
    <mergeCell ref="A13:B13"/>
    <mergeCell ref="H10:I10"/>
    <mergeCell ref="A10:B10"/>
    <mergeCell ref="A11:B11"/>
    <mergeCell ref="A12:B12"/>
    <mergeCell ref="C8:H8"/>
    <mergeCell ref="A8:B8"/>
    <mergeCell ref="A1:B7"/>
    <mergeCell ref="C1:H4"/>
    <mergeCell ref="C5:E5"/>
    <mergeCell ref="F5:H5"/>
    <mergeCell ref="C6:E6"/>
    <mergeCell ref="F6:H6"/>
  </mergeCells>
  <printOptions horizontalCentered="1" verticalCentered="1"/>
  <pageMargins left="0.9448818897637796" right="0.984251968503937" top="0.9055118110236221" bottom="0.984251968503937" header="0" footer="0"/>
  <pageSetup horizontalDpi="600" verticalDpi="600" orientation="landscape" paperSize="5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8">
      <selection activeCell="A13" sqref="A13"/>
    </sheetView>
  </sheetViews>
  <sheetFormatPr defaultColWidth="11.421875" defaultRowHeight="12.75"/>
  <cols>
    <col min="1" max="1" width="3.8515625" style="6" customWidth="1"/>
    <col min="2" max="2" width="61.00390625" style="6" customWidth="1"/>
    <col min="3" max="3" width="19.28125" style="6" customWidth="1"/>
    <col min="4" max="4" width="10.57421875" style="6" customWidth="1"/>
    <col min="5" max="5" width="11.140625" style="6" customWidth="1"/>
    <col min="6" max="6" width="11.421875" style="6" customWidth="1"/>
    <col min="7" max="7" width="12.7109375" style="6" customWidth="1"/>
    <col min="8" max="8" width="15.57421875" style="6" customWidth="1"/>
    <col min="9" max="9" width="15.8515625" style="6" customWidth="1"/>
    <col min="10" max="16384" width="11.421875" style="6" customWidth="1"/>
  </cols>
  <sheetData>
    <row r="1" spans="1:9" ht="12.75">
      <c r="A1" s="249"/>
      <c r="B1" s="249"/>
      <c r="C1" s="250" t="s">
        <v>184</v>
      </c>
      <c r="D1" s="251"/>
      <c r="E1" s="251"/>
      <c r="F1" s="251"/>
      <c r="G1" s="251"/>
      <c r="H1" s="251"/>
      <c r="I1" s="195"/>
    </row>
    <row r="2" spans="1:9" ht="12.75">
      <c r="A2" s="249"/>
      <c r="B2" s="249"/>
      <c r="C2" s="252"/>
      <c r="D2" s="253"/>
      <c r="E2" s="253"/>
      <c r="F2" s="253"/>
      <c r="G2" s="253"/>
      <c r="H2" s="253"/>
      <c r="I2" s="195"/>
    </row>
    <row r="3" spans="1:9" ht="12.75">
      <c r="A3" s="249"/>
      <c r="B3" s="249"/>
      <c r="C3" s="252"/>
      <c r="D3" s="253"/>
      <c r="E3" s="253"/>
      <c r="F3" s="253"/>
      <c r="G3" s="253"/>
      <c r="H3" s="253"/>
      <c r="I3" s="195" t="s">
        <v>185</v>
      </c>
    </row>
    <row r="4" spans="1:9" ht="12.75">
      <c r="A4" s="249"/>
      <c r="B4" s="249"/>
      <c r="C4" s="254"/>
      <c r="D4" s="255"/>
      <c r="E4" s="255"/>
      <c r="F4" s="255"/>
      <c r="G4" s="255"/>
      <c r="H4" s="255"/>
      <c r="I4" s="195" t="s">
        <v>190</v>
      </c>
    </row>
    <row r="5" spans="1:9" ht="13.5">
      <c r="A5" s="249"/>
      <c r="B5" s="249"/>
      <c r="C5" s="256" t="s">
        <v>187</v>
      </c>
      <c r="D5" s="256"/>
      <c r="E5" s="256"/>
      <c r="F5" s="257" t="s">
        <v>188</v>
      </c>
      <c r="G5" s="257"/>
      <c r="H5" s="257"/>
      <c r="I5" s="195"/>
    </row>
    <row r="6" spans="1:10" s="26" customFormat="1" ht="18">
      <c r="A6" s="249"/>
      <c r="B6" s="249"/>
      <c r="C6" s="256">
        <v>0</v>
      </c>
      <c r="D6" s="256"/>
      <c r="E6" s="256"/>
      <c r="F6" s="257" t="s">
        <v>189</v>
      </c>
      <c r="G6" s="257"/>
      <c r="H6" s="257"/>
      <c r="I6" s="195"/>
      <c r="J6" s="25"/>
    </row>
    <row r="7" spans="1:10" ht="14.25" customHeight="1">
      <c r="A7" s="249"/>
      <c r="B7" s="249"/>
      <c r="C7" s="196"/>
      <c r="D7" s="196"/>
      <c r="E7" s="196"/>
      <c r="F7" s="197"/>
      <c r="G7" s="197"/>
      <c r="H7" s="197"/>
      <c r="I7" s="196"/>
      <c r="J7" s="11"/>
    </row>
    <row r="8" spans="1:10" s="15" customFormat="1" ht="14.25">
      <c r="A8" s="258" t="s">
        <v>7</v>
      </c>
      <c r="B8" s="258"/>
      <c r="C8" s="291" t="str">
        <f>'POA-01'!C8:H8</f>
        <v>ORDENACIÓN Y MANEJO DE AREAS DE BOSQUE NATURAL</v>
      </c>
      <c r="D8" s="291"/>
      <c r="E8" s="291"/>
      <c r="F8" s="291"/>
      <c r="G8" s="291"/>
      <c r="H8" s="211" t="str">
        <f>'POA-01'!I8</f>
        <v>CODIGO</v>
      </c>
      <c r="I8" s="190" t="str">
        <f>+'POA-02'!H10</f>
        <v>111-902-2</v>
      </c>
      <c r="J8" s="16"/>
    </row>
    <row r="9" spans="1:10" s="15" customFormat="1" ht="15" customHeight="1">
      <c r="A9" s="182"/>
      <c r="B9" s="182"/>
      <c r="C9" s="184"/>
      <c r="D9" s="184"/>
      <c r="E9" s="184"/>
      <c r="F9" s="184"/>
      <c r="G9" s="184"/>
      <c r="H9" s="211"/>
      <c r="I9" s="211"/>
      <c r="J9" s="16"/>
    </row>
    <row r="10" spans="1:10" s="15" customFormat="1" ht="14.25">
      <c r="A10" s="259" t="str">
        <f>+'POA-01'!A10:B10</f>
        <v>APROPIACION INICIAL: </v>
      </c>
      <c r="B10" s="259"/>
      <c r="C10" s="212">
        <f>'POA-01'!C10</f>
        <v>369055532</v>
      </c>
      <c r="D10" s="184"/>
      <c r="E10" s="186"/>
      <c r="F10" s="184"/>
      <c r="G10" s="184"/>
      <c r="H10" s="184"/>
      <c r="I10" s="185"/>
      <c r="J10" s="16"/>
    </row>
    <row r="11" spans="1:10" s="15" customFormat="1" ht="14.25">
      <c r="A11" s="259" t="s">
        <v>8</v>
      </c>
      <c r="B11" s="259"/>
      <c r="C11" s="213">
        <f>'POA-01'!C11</f>
        <v>0</v>
      </c>
      <c r="D11" s="184"/>
      <c r="E11" s="31"/>
      <c r="F11" s="184"/>
      <c r="G11" s="184"/>
      <c r="H11" s="184"/>
      <c r="I11" s="185"/>
      <c r="J11" s="16"/>
    </row>
    <row r="12" spans="1:10" s="15" customFormat="1" ht="14.25">
      <c r="A12" s="259" t="str">
        <f>+'POA-01'!A12:B12</f>
        <v>APROPIACION FINAL: </v>
      </c>
      <c r="B12" s="259"/>
      <c r="C12" s="213">
        <f>'POA-01'!C12</f>
        <v>369055532</v>
      </c>
      <c r="D12" s="184"/>
      <c r="E12" s="184"/>
      <c r="F12" s="184"/>
      <c r="G12" s="184"/>
      <c r="H12" s="184"/>
      <c r="I12" s="184"/>
      <c r="J12" s="16"/>
    </row>
    <row r="13" s="15" customFormat="1" ht="14.25">
      <c r="C13" s="28"/>
    </row>
    <row r="14" spans="1:9" s="17" customFormat="1" ht="12" thickBot="1">
      <c r="A14" s="17" t="s">
        <v>31</v>
      </c>
      <c r="I14" s="18" t="s">
        <v>32</v>
      </c>
    </row>
    <row r="15" spans="1:9" s="19" customFormat="1" ht="14.25" customHeight="1">
      <c r="A15" s="289" t="s">
        <v>48</v>
      </c>
      <c r="B15" s="283" t="s">
        <v>26</v>
      </c>
      <c r="C15" s="283" t="s">
        <v>27</v>
      </c>
      <c r="D15" s="286" t="s">
        <v>28</v>
      </c>
      <c r="E15" s="292" t="s">
        <v>24</v>
      </c>
      <c r="F15" s="292"/>
      <c r="G15" s="283" t="s">
        <v>25</v>
      </c>
      <c r="H15" s="283"/>
      <c r="I15" s="284" t="s">
        <v>36</v>
      </c>
    </row>
    <row r="16" spans="1:9" s="19" customFormat="1" ht="12" thickBot="1">
      <c r="A16" s="290"/>
      <c r="B16" s="288"/>
      <c r="C16" s="288"/>
      <c r="D16" s="287"/>
      <c r="E16" s="70" t="s">
        <v>15</v>
      </c>
      <c r="F16" s="70" t="s">
        <v>29</v>
      </c>
      <c r="G16" s="70" t="s">
        <v>30</v>
      </c>
      <c r="H16" s="70" t="s">
        <v>29</v>
      </c>
      <c r="I16" s="285"/>
    </row>
    <row r="17" spans="1:9" s="169" customFormat="1" ht="12.75">
      <c r="A17" s="88"/>
      <c r="B17" s="217"/>
      <c r="C17" s="117"/>
      <c r="D17" s="113"/>
      <c r="E17" s="118"/>
      <c r="F17" s="101"/>
      <c r="G17" s="214"/>
      <c r="H17" s="215"/>
      <c r="I17" s="118"/>
    </row>
    <row r="18" spans="1:9" s="169" customFormat="1" ht="12.75">
      <c r="A18" s="170"/>
      <c r="B18" s="217"/>
      <c r="C18" s="112"/>
      <c r="D18" s="113"/>
      <c r="E18" s="113"/>
      <c r="F18" s="101"/>
      <c r="G18" s="214"/>
      <c r="H18" s="215"/>
      <c r="I18" s="113"/>
    </row>
    <row r="19" spans="1:9" s="169" customFormat="1" ht="12.75">
      <c r="A19" s="88"/>
      <c r="B19" s="217"/>
      <c r="C19" s="51"/>
      <c r="D19" s="48"/>
      <c r="E19" s="92"/>
      <c r="F19" s="101"/>
      <c r="G19" s="214"/>
      <c r="H19" s="215"/>
      <c r="I19" s="93"/>
    </row>
    <row r="20" spans="1:9" s="169" customFormat="1" ht="14.25" customHeight="1">
      <c r="A20" s="88"/>
      <c r="B20" s="217"/>
      <c r="C20" s="51"/>
      <c r="D20" s="48"/>
      <c r="E20" s="92"/>
      <c r="F20" s="101"/>
      <c r="G20" s="214"/>
      <c r="H20" s="215"/>
      <c r="I20" s="93"/>
    </row>
    <row r="21" spans="1:9" s="169" customFormat="1" ht="12.75">
      <c r="A21" s="88"/>
      <c r="B21" s="217"/>
      <c r="C21" s="51"/>
      <c r="D21" s="48"/>
      <c r="E21" s="92"/>
      <c r="F21" s="101"/>
      <c r="G21" s="214"/>
      <c r="H21" s="215"/>
      <c r="I21" s="93"/>
    </row>
    <row r="22" spans="1:9" s="169" customFormat="1" ht="14.25" customHeight="1">
      <c r="A22" s="88"/>
      <c r="B22" s="217"/>
      <c r="C22" s="51"/>
      <c r="D22" s="48"/>
      <c r="E22" s="92"/>
      <c r="F22" s="101"/>
      <c r="G22" s="214"/>
      <c r="H22" s="215"/>
      <c r="I22" s="93"/>
    </row>
    <row r="23" spans="1:9" s="14" customFormat="1" ht="11.25">
      <c r="A23" s="282" t="s">
        <v>17</v>
      </c>
      <c r="B23" s="282"/>
      <c r="C23" s="13"/>
      <c r="D23" s="8"/>
      <c r="E23" s="50"/>
      <c r="F23" s="50"/>
      <c r="G23" s="216"/>
      <c r="H23" s="216">
        <f>SUM(H17:H22)</f>
        <v>0</v>
      </c>
      <c r="I23" s="50"/>
    </row>
    <row r="26" s="15" customFormat="1" ht="14.25">
      <c r="A26" s="27"/>
    </row>
    <row r="27" s="15" customFormat="1" ht="14.25"/>
  </sheetData>
  <sheetProtection/>
  <mergeCells count="19">
    <mergeCell ref="C8:G8"/>
    <mergeCell ref="E15:F15"/>
    <mergeCell ref="A8:B8"/>
    <mergeCell ref="A10:B10"/>
    <mergeCell ref="A11:B11"/>
    <mergeCell ref="A12:B12"/>
    <mergeCell ref="A23:B23"/>
    <mergeCell ref="G15:H15"/>
    <mergeCell ref="I15:I16"/>
    <mergeCell ref="D15:D16"/>
    <mergeCell ref="B15:B16"/>
    <mergeCell ref="A15:A16"/>
    <mergeCell ref="C15:C16"/>
    <mergeCell ref="A1:B7"/>
    <mergeCell ref="C1:H4"/>
    <mergeCell ref="C5:E5"/>
    <mergeCell ref="F5:H5"/>
    <mergeCell ref="C6:E6"/>
    <mergeCell ref="F6:H6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3" sqref="A13"/>
    </sheetView>
  </sheetViews>
  <sheetFormatPr defaultColWidth="11.421875" defaultRowHeight="12.75"/>
  <cols>
    <col min="1" max="1" width="5.140625" style="6" customWidth="1"/>
    <col min="2" max="2" width="25.140625" style="6" customWidth="1"/>
    <col min="3" max="3" width="23.00390625" style="6" customWidth="1"/>
    <col min="4" max="4" width="8.57421875" style="6" customWidth="1"/>
    <col min="5" max="5" width="13.57421875" style="6" customWidth="1"/>
    <col min="6" max="6" width="14.57421875" style="6" customWidth="1"/>
    <col min="7" max="7" width="20.00390625" style="108" customWidth="1"/>
    <col min="8" max="8" width="15.7109375" style="6" customWidth="1"/>
    <col min="9" max="9" width="13.421875" style="6" customWidth="1"/>
    <col min="10" max="16384" width="11.421875" style="6" customWidth="1"/>
  </cols>
  <sheetData>
    <row r="1" spans="1:9" ht="12.75">
      <c r="A1" s="249"/>
      <c r="B1" s="249"/>
      <c r="C1" s="250" t="s">
        <v>184</v>
      </c>
      <c r="D1" s="251"/>
      <c r="E1" s="251"/>
      <c r="F1" s="251"/>
      <c r="G1" s="251"/>
      <c r="H1" s="251"/>
      <c r="I1" s="195"/>
    </row>
    <row r="2" spans="1:9" ht="12.75">
      <c r="A2" s="249"/>
      <c r="B2" s="249"/>
      <c r="C2" s="252"/>
      <c r="D2" s="253"/>
      <c r="E2" s="253"/>
      <c r="F2" s="253"/>
      <c r="G2" s="253"/>
      <c r="H2" s="253"/>
      <c r="I2" s="195"/>
    </row>
    <row r="3" spans="1:9" ht="12.75">
      <c r="A3" s="249"/>
      <c r="B3" s="249"/>
      <c r="C3" s="252"/>
      <c r="D3" s="253"/>
      <c r="E3" s="253"/>
      <c r="F3" s="253"/>
      <c r="G3" s="253"/>
      <c r="H3" s="253"/>
      <c r="I3" s="195" t="s">
        <v>185</v>
      </c>
    </row>
    <row r="4" spans="1:9" ht="12.75">
      <c r="A4" s="249"/>
      <c r="B4" s="249"/>
      <c r="C4" s="254"/>
      <c r="D4" s="255"/>
      <c r="E4" s="255"/>
      <c r="F4" s="255"/>
      <c r="G4" s="255"/>
      <c r="H4" s="255"/>
      <c r="I4" s="195" t="s">
        <v>186</v>
      </c>
    </row>
    <row r="5" spans="1:9" ht="13.5">
      <c r="A5" s="249"/>
      <c r="B5" s="249"/>
      <c r="C5" s="256" t="s">
        <v>187</v>
      </c>
      <c r="D5" s="256"/>
      <c r="E5" s="256"/>
      <c r="F5" s="257" t="s">
        <v>188</v>
      </c>
      <c r="G5" s="257"/>
      <c r="H5" s="257"/>
      <c r="I5" s="195"/>
    </row>
    <row r="6" spans="1:10" s="26" customFormat="1" ht="15" customHeight="1">
      <c r="A6" s="249"/>
      <c r="B6" s="249"/>
      <c r="C6" s="256">
        <v>0</v>
      </c>
      <c r="D6" s="256"/>
      <c r="E6" s="256"/>
      <c r="F6" s="257" t="s">
        <v>189</v>
      </c>
      <c r="G6" s="257"/>
      <c r="H6" s="257"/>
      <c r="I6" s="195"/>
      <c r="J6" s="25"/>
    </row>
    <row r="7" spans="1:10" ht="13.5" customHeight="1">
      <c r="A7" s="249"/>
      <c r="B7" s="249"/>
      <c r="C7" s="196"/>
      <c r="D7" s="196"/>
      <c r="E7" s="196"/>
      <c r="F7" s="197"/>
      <c r="G7" s="197"/>
      <c r="H7" s="197"/>
      <c r="I7" s="196"/>
      <c r="J7" s="11"/>
    </row>
    <row r="8" spans="1:10" s="15" customFormat="1" ht="14.25">
      <c r="A8" s="293" t="s">
        <v>7</v>
      </c>
      <c r="B8" s="293"/>
      <c r="C8" s="218" t="str">
        <f>'POA-01'!C8:H8</f>
        <v>ORDENACIÓN Y MANEJO DE AREAS DE BOSQUE NATURAL</v>
      </c>
      <c r="D8" s="219"/>
      <c r="E8" s="219"/>
      <c r="F8" s="219"/>
      <c r="G8" s="220" t="str">
        <f>'POA-01'!I8</f>
        <v>CODIGO</v>
      </c>
      <c r="H8" s="221" t="str">
        <f>'POA-01'!J8</f>
        <v>111-902-2</v>
      </c>
      <c r="I8" s="20"/>
      <c r="J8" s="16"/>
    </row>
    <row r="9" spans="1:10" s="15" customFormat="1" ht="13.5" customHeight="1">
      <c r="A9" s="182"/>
      <c r="B9" s="182"/>
      <c r="C9" s="184"/>
      <c r="D9" s="184"/>
      <c r="E9" s="184"/>
      <c r="F9" s="184"/>
      <c r="G9" s="222"/>
      <c r="H9" s="184"/>
      <c r="I9" s="20"/>
      <c r="J9" s="16"/>
    </row>
    <row r="10" spans="1:10" s="15" customFormat="1" ht="14.25">
      <c r="A10" s="259" t="str">
        <f>+'POA-01'!A10:B10</f>
        <v>APROPIACION INICIAL: </v>
      </c>
      <c r="B10" s="259"/>
      <c r="C10" s="227">
        <f>'POA-01'!C10</f>
        <v>369055532</v>
      </c>
      <c r="D10" s="184"/>
      <c r="E10" s="186"/>
      <c r="F10" s="184"/>
      <c r="G10" s="222"/>
      <c r="H10" s="185"/>
      <c r="I10" s="20"/>
      <c r="J10" s="16"/>
    </row>
    <row r="11" spans="1:10" s="15" customFormat="1" ht="14.25">
      <c r="A11" s="259" t="s">
        <v>8</v>
      </c>
      <c r="B11" s="259"/>
      <c r="C11" s="191">
        <f>'POA-01'!C11</f>
        <v>0</v>
      </c>
      <c r="D11" s="184"/>
      <c r="E11" s="31"/>
      <c r="F11" s="184"/>
      <c r="G11" s="222"/>
      <c r="H11" s="185"/>
      <c r="I11" s="20"/>
      <c r="J11" s="16"/>
    </row>
    <row r="12" spans="1:10" s="15" customFormat="1" ht="14.25">
      <c r="A12" s="259" t="str">
        <f>+'POA-01'!A12:B12</f>
        <v>APROPIACION FINAL: </v>
      </c>
      <c r="B12" s="259"/>
      <c r="C12" s="191">
        <f>'POA-01'!C12</f>
        <v>369055532</v>
      </c>
      <c r="D12" s="184"/>
      <c r="E12" s="184"/>
      <c r="F12" s="184"/>
      <c r="G12" s="222"/>
      <c r="H12" s="184"/>
      <c r="I12" s="20"/>
      <c r="J12" s="16"/>
    </row>
    <row r="13" spans="1:8" s="14" customFormat="1" ht="12.75">
      <c r="A13" s="32"/>
      <c r="B13" s="32"/>
      <c r="C13" s="32"/>
      <c r="D13" s="32"/>
      <c r="E13" s="32"/>
      <c r="F13" s="32"/>
      <c r="G13" s="223"/>
      <c r="H13" s="32"/>
    </row>
    <row r="14" spans="1:8" s="17" customFormat="1" ht="13.5" thickBot="1">
      <c r="A14" s="224" t="s">
        <v>34</v>
      </c>
      <c r="B14" s="218"/>
      <c r="C14" s="218"/>
      <c r="D14" s="218"/>
      <c r="E14" s="218"/>
      <c r="F14" s="218"/>
      <c r="G14" s="225"/>
      <c r="H14" s="226" t="s">
        <v>35</v>
      </c>
    </row>
    <row r="15" spans="1:8" s="19" customFormat="1" ht="23.25" thickBot="1">
      <c r="A15" s="71" t="s">
        <v>48</v>
      </c>
      <c r="B15" s="72" t="s">
        <v>33</v>
      </c>
      <c r="C15" s="72" t="s">
        <v>27</v>
      </c>
      <c r="D15" s="73" t="s">
        <v>28</v>
      </c>
      <c r="E15" s="73" t="s">
        <v>24</v>
      </c>
      <c r="F15" s="73" t="s">
        <v>39</v>
      </c>
      <c r="G15" s="104" t="s">
        <v>38</v>
      </c>
      <c r="H15" s="74" t="s">
        <v>37</v>
      </c>
    </row>
    <row r="16" spans="1:8" s="19" customFormat="1" ht="11.25">
      <c r="A16" s="9"/>
      <c r="B16" s="99"/>
      <c r="C16" s="118"/>
      <c r="D16" s="113"/>
      <c r="E16" s="113"/>
      <c r="F16" s="119"/>
      <c r="G16" s="119"/>
      <c r="H16" s="118"/>
    </row>
    <row r="17" spans="1:8" s="19" customFormat="1" ht="11.25">
      <c r="A17" s="48"/>
      <c r="B17" s="102"/>
      <c r="C17" s="113"/>
      <c r="D17" s="113"/>
      <c r="E17" s="113"/>
      <c r="F17" s="119"/>
      <c r="G17" s="119"/>
      <c r="H17" s="113"/>
    </row>
    <row r="18" spans="1:8" s="19" customFormat="1" ht="11.25">
      <c r="A18" s="48"/>
      <c r="B18" s="102"/>
      <c r="C18" s="113"/>
      <c r="D18" s="113"/>
      <c r="E18" s="113"/>
      <c r="F18" s="119"/>
      <c r="G18" s="119"/>
      <c r="H18" s="113"/>
    </row>
    <row r="19" spans="1:8" s="19" customFormat="1" ht="11.25">
      <c r="A19" s="48"/>
      <c r="B19" s="102"/>
      <c r="C19" s="113"/>
      <c r="D19" s="113"/>
      <c r="E19" s="113"/>
      <c r="F19" s="119"/>
      <c r="G19" s="119"/>
      <c r="H19" s="113"/>
    </row>
    <row r="20" spans="1:8" s="19" customFormat="1" ht="11.25">
      <c r="A20" s="48"/>
      <c r="B20" s="102"/>
      <c r="C20" s="113"/>
      <c r="D20" s="113"/>
      <c r="E20" s="113"/>
      <c r="F20" s="113"/>
      <c r="G20" s="120"/>
      <c r="H20" s="113"/>
    </row>
    <row r="21" spans="1:8" s="19" customFormat="1" ht="11.25">
      <c r="A21" s="48"/>
      <c r="B21" s="102"/>
      <c r="C21" s="113"/>
      <c r="D21" s="113"/>
      <c r="E21" s="113"/>
      <c r="F21" s="113"/>
      <c r="G21" s="120"/>
      <c r="H21" s="113"/>
    </row>
    <row r="22" spans="1:8" s="19" customFormat="1" ht="11.25">
      <c r="A22" s="48"/>
      <c r="B22" s="102"/>
      <c r="C22" s="113"/>
      <c r="D22" s="113"/>
      <c r="E22" s="113"/>
      <c r="F22" s="113"/>
      <c r="G22" s="120"/>
      <c r="H22" s="113"/>
    </row>
    <row r="23" spans="1:8" s="19" customFormat="1" ht="11.25">
      <c r="A23" s="88"/>
      <c r="B23" s="90"/>
      <c r="C23" s="90"/>
      <c r="D23" s="89"/>
      <c r="E23" s="89"/>
      <c r="F23" s="89"/>
      <c r="G23" s="105"/>
      <c r="H23" s="89"/>
    </row>
    <row r="24" spans="1:8" s="19" customFormat="1" ht="11.25">
      <c r="A24" s="88"/>
      <c r="B24" s="90"/>
      <c r="C24" s="90"/>
      <c r="D24" s="89"/>
      <c r="E24" s="89"/>
      <c r="F24" s="89"/>
      <c r="G24" s="105"/>
      <c r="H24" s="89"/>
    </row>
    <row r="25" spans="1:8" s="14" customFormat="1" ht="11.25">
      <c r="A25" s="10"/>
      <c r="B25" s="51"/>
      <c r="C25" s="91"/>
      <c r="D25" s="49"/>
      <c r="E25" s="49"/>
      <c r="F25" s="49"/>
      <c r="G25" s="106"/>
      <c r="H25" s="49"/>
    </row>
    <row r="26" spans="1:8" s="14" customFormat="1" ht="11.25">
      <c r="A26" s="10"/>
      <c r="B26" s="51"/>
      <c r="C26" s="91"/>
      <c r="D26" s="49"/>
      <c r="E26" s="49"/>
      <c r="F26" s="49"/>
      <c r="G26" s="106"/>
      <c r="H26" s="49"/>
    </row>
    <row r="27" spans="1:8" s="14" customFormat="1" ht="11.25">
      <c r="A27" s="12"/>
      <c r="B27" s="12"/>
      <c r="C27" s="12"/>
      <c r="D27" s="60"/>
      <c r="E27" s="60"/>
      <c r="F27" s="50" t="s">
        <v>29</v>
      </c>
      <c r="G27" s="107">
        <f>SUM(G16:G26)</f>
        <v>0</v>
      </c>
      <c r="H27" s="50"/>
    </row>
    <row r="28" spans="4:8" s="14" customFormat="1" ht="11.25">
      <c r="D28" s="53"/>
      <c r="E28" s="53"/>
      <c r="F28" s="53"/>
      <c r="G28" s="103"/>
      <c r="H28" s="53"/>
    </row>
    <row r="29" s="14" customFormat="1" ht="11.25">
      <c r="G29" s="103"/>
    </row>
    <row r="30" s="14" customFormat="1" ht="11.25">
      <c r="G30" s="103"/>
    </row>
    <row r="31" s="14" customFormat="1" ht="11.25">
      <c r="G31" s="103"/>
    </row>
    <row r="32" s="14" customFormat="1" ht="11.25">
      <c r="G32" s="103"/>
    </row>
  </sheetData>
  <sheetProtection/>
  <mergeCells count="10">
    <mergeCell ref="A8:B8"/>
    <mergeCell ref="A10:B10"/>
    <mergeCell ref="A11:B11"/>
    <mergeCell ref="A12:B12"/>
    <mergeCell ref="A1:B7"/>
    <mergeCell ref="C1:H4"/>
    <mergeCell ref="C5:E5"/>
    <mergeCell ref="F5:H5"/>
    <mergeCell ref="C6:E6"/>
    <mergeCell ref="F6:H6"/>
  </mergeCells>
  <printOptions horizontalCentered="1" verticalCentered="1"/>
  <pageMargins left="0.3937007874015748" right="0.3937007874015748" top="1.5748031496062993" bottom="1.5748031496062993" header="0" footer="0.3937007874015748"/>
  <pageSetup horizontalDpi="600" verticalDpi="600" orientation="landscape" paperSize="5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0">
      <selection activeCell="A13" sqref="A13"/>
    </sheetView>
  </sheetViews>
  <sheetFormatPr defaultColWidth="11.421875" defaultRowHeight="12.75"/>
  <cols>
    <col min="1" max="1" width="5.57421875" style="6" customWidth="1"/>
    <col min="2" max="2" width="27.28125" style="6" customWidth="1"/>
    <col min="3" max="3" width="20.00390625" style="6" customWidth="1"/>
    <col min="4" max="5" width="7.28125" style="6" customWidth="1"/>
    <col min="6" max="6" width="8.28125" style="6" customWidth="1"/>
    <col min="7" max="7" width="15.421875" style="6" customWidth="1"/>
    <col min="8" max="8" width="14.421875" style="6" customWidth="1"/>
    <col min="9" max="9" width="14.8515625" style="6" customWidth="1"/>
    <col min="10" max="10" width="14.8515625" style="6" bestFit="1" customWidth="1"/>
    <col min="11" max="16384" width="11.421875" style="6" customWidth="1"/>
  </cols>
  <sheetData>
    <row r="1" spans="1:9" ht="12.75">
      <c r="A1" s="249"/>
      <c r="B1" s="249"/>
      <c r="C1" s="250" t="s">
        <v>184</v>
      </c>
      <c r="D1" s="251"/>
      <c r="E1" s="251"/>
      <c r="F1" s="251"/>
      <c r="G1" s="251"/>
      <c r="H1" s="251"/>
      <c r="I1" s="195"/>
    </row>
    <row r="2" spans="1:9" ht="12.75">
      <c r="A2" s="249"/>
      <c r="B2" s="249"/>
      <c r="C2" s="252"/>
      <c r="D2" s="253"/>
      <c r="E2" s="253"/>
      <c r="F2" s="253"/>
      <c r="G2" s="253"/>
      <c r="H2" s="253"/>
      <c r="I2" s="195"/>
    </row>
    <row r="3" spans="1:9" ht="12.75">
      <c r="A3" s="249"/>
      <c r="B3" s="249"/>
      <c r="C3" s="252"/>
      <c r="D3" s="253"/>
      <c r="E3" s="253"/>
      <c r="F3" s="253"/>
      <c r="G3" s="253"/>
      <c r="H3" s="253"/>
      <c r="I3" s="195" t="s">
        <v>185</v>
      </c>
    </row>
    <row r="4" spans="1:9" ht="12.75">
      <c r="A4" s="249"/>
      <c r="B4" s="249"/>
      <c r="C4" s="254"/>
      <c r="D4" s="255"/>
      <c r="E4" s="255"/>
      <c r="F4" s="255"/>
      <c r="G4" s="255"/>
      <c r="H4" s="255"/>
      <c r="I4" s="195" t="s">
        <v>186</v>
      </c>
    </row>
    <row r="5" spans="1:9" ht="13.5">
      <c r="A5" s="249"/>
      <c r="B5" s="249"/>
      <c r="C5" s="256" t="s">
        <v>187</v>
      </c>
      <c r="D5" s="256"/>
      <c r="E5" s="256"/>
      <c r="F5" s="257" t="s">
        <v>188</v>
      </c>
      <c r="G5" s="257"/>
      <c r="H5" s="257"/>
      <c r="I5" s="195"/>
    </row>
    <row r="6" spans="1:10" ht="13.5">
      <c r="A6" s="249"/>
      <c r="B6" s="249"/>
      <c r="C6" s="256">
        <v>0</v>
      </c>
      <c r="D6" s="256"/>
      <c r="E6" s="256"/>
      <c r="F6" s="257" t="s">
        <v>189</v>
      </c>
      <c r="G6" s="257"/>
      <c r="H6" s="257"/>
      <c r="I6" s="195"/>
      <c r="J6" s="11"/>
    </row>
    <row r="7" spans="1:10" ht="18" customHeight="1">
      <c r="A7" s="249"/>
      <c r="B7" s="249"/>
      <c r="C7" s="196"/>
      <c r="D7" s="196"/>
      <c r="E7" s="196"/>
      <c r="F7" s="197"/>
      <c r="G7" s="197"/>
      <c r="H7" s="197"/>
      <c r="I7" s="196"/>
      <c r="J7" s="11"/>
    </row>
    <row r="8" spans="1:10" s="15" customFormat="1" ht="14.25">
      <c r="A8" s="258" t="s">
        <v>7</v>
      </c>
      <c r="B8" s="258"/>
      <c r="C8" s="304" t="str">
        <f>'POA-01'!C8:H8</f>
        <v>ORDENACIÓN Y MANEJO DE AREAS DE BOSQUE NATURAL</v>
      </c>
      <c r="D8" s="304"/>
      <c r="E8" s="304"/>
      <c r="F8" s="304"/>
      <c r="G8" s="304"/>
      <c r="H8" s="207" t="str">
        <f>'POA-01'!I8</f>
        <v>CODIGO</v>
      </c>
      <c r="I8" s="208" t="str">
        <f>'POA-01'!J8</f>
        <v>111-902-2</v>
      </c>
      <c r="J8" s="16"/>
    </row>
    <row r="9" spans="1:10" s="15" customFormat="1" ht="15" customHeight="1">
      <c r="A9" s="209"/>
      <c r="B9" s="209"/>
      <c r="C9" s="210"/>
      <c r="D9" s="210"/>
      <c r="E9" s="210"/>
      <c r="F9" s="210"/>
      <c r="G9" s="210"/>
      <c r="H9" s="210"/>
      <c r="I9" s="210"/>
      <c r="J9" s="16"/>
    </row>
    <row r="10" spans="1:10" s="15" customFormat="1" ht="14.25">
      <c r="A10" s="269" t="str">
        <f>+'POA-01'!A10:B10</f>
        <v>APROPIACION INICIAL: </v>
      </c>
      <c r="B10" s="269"/>
      <c r="C10" s="228">
        <f>'POA-01'!C10</f>
        <v>369055532</v>
      </c>
      <c r="D10" s="210"/>
      <c r="E10" s="109"/>
      <c r="F10" s="210"/>
      <c r="G10" s="210"/>
      <c r="H10" s="210"/>
      <c r="I10" s="111"/>
      <c r="J10" s="16"/>
    </row>
    <row r="11" spans="1:10" s="15" customFormat="1" ht="14.25">
      <c r="A11" s="269" t="s">
        <v>8</v>
      </c>
      <c r="B11" s="269"/>
      <c r="C11" s="229">
        <f>'POA-01'!C11</f>
        <v>0</v>
      </c>
      <c r="D11" s="210"/>
      <c r="E11" s="11"/>
      <c r="F11" s="210"/>
      <c r="G11" s="210"/>
      <c r="H11" s="210"/>
      <c r="I11" s="111"/>
      <c r="J11" s="16"/>
    </row>
    <row r="12" spans="1:10" s="15" customFormat="1" ht="14.25">
      <c r="A12" s="269" t="str">
        <f>+'POA-01'!A12:B12</f>
        <v>APROPIACION FINAL: </v>
      </c>
      <c r="B12" s="269"/>
      <c r="C12" s="229">
        <f>'POA-01'!C12</f>
        <v>369055532</v>
      </c>
      <c r="D12" s="210"/>
      <c r="E12" s="210"/>
      <c r="F12" s="210"/>
      <c r="G12" s="210"/>
      <c r="H12" s="210"/>
      <c r="I12" s="210"/>
      <c r="J12" s="16"/>
    </row>
    <row r="13" spans="2:10" s="15" customFormat="1" ht="14.25">
      <c r="B13" s="16"/>
      <c r="C13" s="29"/>
      <c r="D13" s="20"/>
      <c r="E13" s="20"/>
      <c r="F13" s="20"/>
      <c r="G13" s="20"/>
      <c r="H13" s="20"/>
      <c r="I13" s="20"/>
      <c r="J13" s="16"/>
    </row>
    <row r="14" spans="1:9" s="17" customFormat="1" ht="12" thickBot="1">
      <c r="A14" s="17" t="s">
        <v>40</v>
      </c>
      <c r="I14" s="18" t="s">
        <v>45</v>
      </c>
    </row>
    <row r="15" spans="1:9" s="19" customFormat="1" ht="12.75" customHeight="1">
      <c r="A15" s="289" t="s">
        <v>48</v>
      </c>
      <c r="B15" s="264" t="s">
        <v>14</v>
      </c>
      <c r="C15" s="264" t="s">
        <v>25</v>
      </c>
      <c r="D15" s="295" t="s">
        <v>0</v>
      </c>
      <c r="E15" s="296"/>
      <c r="F15" s="297"/>
      <c r="G15" s="298" t="s">
        <v>43</v>
      </c>
      <c r="H15" s="298" t="s">
        <v>42</v>
      </c>
      <c r="I15" s="260" t="s">
        <v>3</v>
      </c>
    </row>
    <row r="16" spans="1:9" s="19" customFormat="1" ht="18.75" thickBot="1">
      <c r="A16" s="290"/>
      <c r="B16" s="303"/>
      <c r="C16" s="303"/>
      <c r="D16" s="75" t="s">
        <v>41</v>
      </c>
      <c r="E16" s="75" t="s">
        <v>4</v>
      </c>
      <c r="F16" s="75" t="s">
        <v>5</v>
      </c>
      <c r="G16" s="299"/>
      <c r="H16" s="299"/>
      <c r="I16" s="300"/>
    </row>
    <row r="17" spans="1:9" s="14" customFormat="1" ht="12">
      <c r="A17" s="294" t="s">
        <v>174</v>
      </c>
      <c r="B17" s="294"/>
      <c r="C17" s="294"/>
      <c r="D17" s="294"/>
      <c r="E17" s="294"/>
      <c r="F17" s="294"/>
      <c r="G17" s="294"/>
      <c r="H17" s="294"/>
      <c r="I17" s="294"/>
    </row>
    <row r="18" spans="1:11" s="114" customFormat="1" ht="38.25" customHeight="1" thickBot="1">
      <c r="A18" s="136">
        <v>1</v>
      </c>
      <c r="B18" s="160" t="str">
        <f>+'POA-01'!B16</f>
        <v>Operación de los vigías forestales</v>
      </c>
      <c r="C18" s="150">
        <f>142117576+3698284.52+30911086</f>
        <v>176726946.52</v>
      </c>
      <c r="D18" s="137"/>
      <c r="E18" s="137"/>
      <c r="F18" s="137"/>
      <c r="G18" s="150">
        <f>+C18</f>
        <v>176726946.52</v>
      </c>
      <c r="H18" s="137"/>
      <c r="I18" s="154"/>
      <c r="K18" s="175"/>
    </row>
    <row r="19" spans="1:11" s="114" customFormat="1" ht="39" customHeight="1" thickBot="1">
      <c r="A19" s="138">
        <v>2</v>
      </c>
      <c r="B19" s="139" t="str">
        <f>+'POA-01'!B17</f>
        <v>Diagnósticos para estudios de veda de las especies forestales </v>
      </c>
      <c r="C19" s="152">
        <v>31262022.32</v>
      </c>
      <c r="D19" s="140"/>
      <c r="E19" s="140"/>
      <c r="F19" s="140"/>
      <c r="G19" s="150">
        <f>+C19</f>
        <v>31262022.32</v>
      </c>
      <c r="H19" s="141"/>
      <c r="I19" s="154"/>
      <c r="K19" s="240"/>
    </row>
    <row r="20" spans="1:11" s="114" customFormat="1" ht="38.25" customHeight="1">
      <c r="A20" s="138">
        <v>3</v>
      </c>
      <c r="B20" s="142" t="str">
        <f>+'POA-01'!B18</f>
        <v>Implementacion del Plan de manejo forestal en zonas secas</v>
      </c>
      <c r="C20" s="152">
        <v>142117576.32</v>
      </c>
      <c r="D20" s="140"/>
      <c r="E20" s="140"/>
      <c r="F20" s="140"/>
      <c r="G20" s="150">
        <f>+C20</f>
        <v>142117576.32</v>
      </c>
      <c r="H20" s="141"/>
      <c r="I20" s="154"/>
      <c r="K20" s="240"/>
    </row>
    <row r="21" spans="1:11" s="114" customFormat="1" ht="12">
      <c r="A21" s="138"/>
      <c r="B21" s="143"/>
      <c r="C21" s="152">
        <f>SUM(C18:C20)</f>
        <v>350106545.15999997</v>
      </c>
      <c r="D21" s="140"/>
      <c r="E21" s="140"/>
      <c r="F21" s="140"/>
      <c r="G21" s="150">
        <f>+C21</f>
        <v>350106545.15999997</v>
      </c>
      <c r="H21" s="141"/>
      <c r="I21" s="143"/>
      <c r="K21" s="175"/>
    </row>
    <row r="22" spans="1:11" s="14" customFormat="1" ht="12.75" customHeight="1">
      <c r="A22" s="301" t="s">
        <v>29</v>
      </c>
      <c r="B22" s="301"/>
      <c r="C22" s="151">
        <f>+C18+C19+C20</f>
        <v>350106545.15999997</v>
      </c>
      <c r="D22" s="121"/>
      <c r="E22" s="121"/>
      <c r="F22" s="121"/>
      <c r="G22" s="151">
        <f>SUM(G18:G20)</f>
        <v>350106545.15999997</v>
      </c>
      <c r="H22" s="121">
        <f>SUM(H18:H21)</f>
        <v>0</v>
      </c>
      <c r="I22" s="5"/>
      <c r="K22" s="179"/>
    </row>
    <row r="23" spans="1:11" s="14" customFormat="1" ht="12">
      <c r="A23" s="294" t="s">
        <v>44</v>
      </c>
      <c r="B23" s="294"/>
      <c r="C23" s="294"/>
      <c r="D23" s="294"/>
      <c r="E23" s="294"/>
      <c r="F23" s="294"/>
      <c r="G23" s="294"/>
      <c r="H23" s="294"/>
      <c r="I23" s="294"/>
      <c r="K23" s="179"/>
    </row>
    <row r="24" spans="1:11" s="14" customFormat="1" ht="13.5" thickBot="1">
      <c r="A24" s="2"/>
      <c r="B24" s="160"/>
      <c r="C24" s="152"/>
      <c r="D24" s="144"/>
      <c r="E24" s="144"/>
      <c r="F24" s="145"/>
      <c r="G24" s="2"/>
      <c r="H24" s="2"/>
      <c r="I24" s="2"/>
      <c r="K24" s="179"/>
    </row>
    <row r="25" spans="1:9" s="14" customFormat="1" ht="12">
      <c r="A25" s="2"/>
      <c r="B25" s="23"/>
      <c r="C25" s="153"/>
      <c r="D25" s="1"/>
      <c r="E25" s="1"/>
      <c r="F25" s="1"/>
      <c r="G25" s="5"/>
      <c r="H25" s="5"/>
      <c r="I25" s="1"/>
    </row>
    <row r="26" spans="1:9" s="14" customFormat="1" ht="13.5" customHeight="1">
      <c r="A26" s="302" t="s">
        <v>29</v>
      </c>
      <c r="B26" s="302"/>
      <c r="C26" s="151">
        <f>+C24+C25</f>
        <v>0</v>
      </c>
      <c r="D26" s="4"/>
      <c r="E26" s="4"/>
      <c r="F26" s="4"/>
      <c r="G26" s="3"/>
      <c r="H26" s="3"/>
      <c r="I26" s="3"/>
    </row>
    <row r="27" spans="1:9" s="14" customFormat="1" ht="11.25">
      <c r="A27" s="22"/>
      <c r="B27" s="22"/>
      <c r="C27" s="22"/>
      <c r="D27" s="22"/>
      <c r="E27" s="22"/>
      <c r="F27" s="22"/>
      <c r="G27" s="22"/>
      <c r="H27" s="22"/>
      <c r="I27" s="22"/>
    </row>
    <row r="28" spans="1:9" s="14" customFormat="1" ht="11.25">
      <c r="A28" s="22"/>
      <c r="B28" s="22"/>
      <c r="C28" s="22"/>
      <c r="D28" s="22"/>
      <c r="E28" s="22"/>
      <c r="F28" s="22"/>
      <c r="G28" s="22"/>
      <c r="H28" s="22"/>
      <c r="I28" s="22"/>
    </row>
    <row r="29" spans="1:10" s="14" customFormat="1" ht="11.25">
      <c r="A29" s="22"/>
      <c r="B29" s="22"/>
      <c r="C29" s="22"/>
      <c r="D29" s="22"/>
      <c r="E29" s="22"/>
      <c r="F29" s="22"/>
      <c r="G29" s="22"/>
      <c r="H29" s="22"/>
      <c r="I29" s="244"/>
      <c r="J29" s="243"/>
    </row>
    <row r="30" spans="1:9" s="14" customFormat="1" ht="11.25">
      <c r="A30" s="22"/>
      <c r="B30" s="22"/>
      <c r="C30" s="135"/>
      <c r="D30" s="22"/>
      <c r="E30" s="22"/>
      <c r="F30" s="22"/>
      <c r="G30" s="22"/>
      <c r="H30" s="22"/>
      <c r="I30" s="22"/>
    </row>
    <row r="31" spans="1:9" s="14" customFormat="1" ht="11.25">
      <c r="A31" s="22"/>
      <c r="B31" s="22"/>
      <c r="C31" s="22"/>
      <c r="D31" s="22"/>
      <c r="E31" s="22"/>
      <c r="F31" s="22"/>
      <c r="G31" s="22"/>
      <c r="H31" s="22"/>
      <c r="I31" s="22"/>
    </row>
    <row r="32" spans="1:9" s="14" customFormat="1" ht="11.25">
      <c r="A32" s="22"/>
      <c r="B32" s="241"/>
      <c r="C32" s="135"/>
      <c r="D32" s="22"/>
      <c r="E32" s="22"/>
      <c r="F32" s="22"/>
      <c r="G32" s="245"/>
      <c r="H32" s="22"/>
      <c r="I32" s="22"/>
    </row>
    <row r="33" spans="1:9" s="14" customFormat="1" ht="11.25">
      <c r="A33" s="22"/>
      <c r="B33" s="22"/>
      <c r="C33" s="135"/>
      <c r="D33" s="22"/>
      <c r="E33" s="22"/>
      <c r="F33" s="22"/>
      <c r="G33" s="22"/>
      <c r="H33" s="22"/>
      <c r="I33" s="22"/>
    </row>
    <row r="34" spans="1:9" s="14" customFormat="1" ht="11.25">
      <c r="A34" s="22"/>
      <c r="B34" s="242"/>
      <c r="C34" s="22"/>
      <c r="D34" s="22"/>
      <c r="E34" s="22"/>
      <c r="F34" s="22"/>
      <c r="G34" s="22"/>
      <c r="H34" s="22"/>
      <c r="I34" s="22"/>
    </row>
    <row r="35" spans="1:9" s="14" customFormat="1" ht="11.25">
      <c r="A35" s="22"/>
      <c r="B35" s="22"/>
      <c r="C35" s="22"/>
      <c r="D35" s="22"/>
      <c r="E35" s="22"/>
      <c r="F35" s="22"/>
      <c r="G35" s="22"/>
      <c r="H35" s="22"/>
      <c r="I35" s="22"/>
    </row>
    <row r="36" spans="1:9" s="14" customFormat="1" ht="11.25">
      <c r="A36" s="22"/>
      <c r="B36" s="22"/>
      <c r="C36" s="22"/>
      <c r="D36" s="22"/>
      <c r="E36" s="22"/>
      <c r="F36" s="22"/>
      <c r="G36" s="22"/>
      <c r="H36" s="22"/>
      <c r="I36" s="22"/>
    </row>
    <row r="37" spans="1:9" s="14" customFormat="1" ht="11.25">
      <c r="A37" s="22"/>
      <c r="B37" s="242"/>
      <c r="C37" s="22"/>
      <c r="D37" s="22"/>
      <c r="E37" s="22"/>
      <c r="F37" s="22"/>
      <c r="G37" s="22"/>
      <c r="H37" s="22"/>
      <c r="I37" s="22"/>
    </row>
    <row r="38" spans="1:9" s="14" customFormat="1" ht="11.25">
      <c r="A38" s="22"/>
      <c r="B38" s="22"/>
      <c r="C38" s="22"/>
      <c r="D38" s="22"/>
      <c r="E38" s="22"/>
      <c r="F38" s="22"/>
      <c r="G38" s="22"/>
      <c r="H38" s="22"/>
      <c r="I38" s="22"/>
    </row>
    <row r="39" spans="1:9" s="14" customFormat="1" ht="11.25">
      <c r="A39" s="22"/>
      <c r="B39" s="22"/>
      <c r="C39" s="22"/>
      <c r="D39" s="22"/>
      <c r="E39" s="22"/>
      <c r="F39" s="22"/>
      <c r="G39" s="22"/>
      <c r="H39" s="22"/>
      <c r="I39" s="22"/>
    </row>
    <row r="40" spans="1:9" s="14" customFormat="1" ht="11.25">
      <c r="A40" s="22"/>
      <c r="B40" s="22"/>
      <c r="C40" s="22"/>
      <c r="D40" s="22"/>
      <c r="E40" s="22"/>
      <c r="F40" s="22"/>
      <c r="G40" s="22"/>
      <c r="H40" s="22"/>
      <c r="I40" s="22"/>
    </row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="14" customFormat="1" ht="11.25"/>
    <row r="296" s="14" customFormat="1" ht="11.25"/>
    <row r="297" s="14" customFormat="1" ht="11.25"/>
    <row r="298" s="14" customFormat="1" ht="11.25"/>
    <row r="299" s="14" customFormat="1" ht="11.25"/>
    <row r="300" s="14" customFormat="1" ht="11.25"/>
    <row r="301" s="14" customFormat="1" ht="11.25"/>
    <row r="302" s="14" customFormat="1" ht="11.25"/>
    <row r="303" s="14" customFormat="1" ht="11.25"/>
    <row r="304" s="14" customFormat="1" ht="11.25"/>
    <row r="305" s="14" customFormat="1" ht="11.25"/>
    <row r="306" s="14" customFormat="1" ht="11.25"/>
    <row r="307" s="14" customFormat="1" ht="11.25"/>
    <row r="308" s="14" customFormat="1" ht="11.25"/>
    <row r="309" s="14" customFormat="1" ht="11.25"/>
    <row r="310" s="14" customFormat="1" ht="11.25"/>
    <row r="311" s="14" customFormat="1" ht="11.25"/>
    <row r="312" s="14" customFormat="1" ht="11.25"/>
    <row r="313" s="14" customFormat="1" ht="11.25"/>
    <row r="314" s="14" customFormat="1" ht="11.25"/>
    <row r="315" s="14" customFormat="1" ht="11.25"/>
    <row r="316" s="14" customFormat="1" ht="11.25"/>
    <row r="317" s="14" customFormat="1" ht="11.25"/>
    <row r="318" s="14" customFormat="1" ht="11.25"/>
    <row r="319" s="14" customFormat="1" ht="11.25"/>
    <row r="320" s="14" customFormat="1" ht="11.25"/>
    <row r="321" s="14" customFormat="1" ht="11.25"/>
    <row r="322" s="14" customFormat="1" ht="11.25"/>
    <row r="323" s="14" customFormat="1" ht="11.25"/>
    <row r="324" s="14" customFormat="1" ht="11.25"/>
    <row r="325" s="14" customFormat="1" ht="11.25"/>
    <row r="326" s="14" customFormat="1" ht="11.25"/>
    <row r="327" s="14" customFormat="1" ht="11.25"/>
    <row r="328" s="14" customFormat="1" ht="11.25"/>
    <row r="329" s="14" customFormat="1" ht="11.25"/>
    <row r="330" s="14" customFormat="1" ht="11.25"/>
    <row r="331" s="14" customFormat="1" ht="11.25"/>
    <row r="332" s="14" customFormat="1" ht="11.25"/>
    <row r="333" s="14" customFormat="1" ht="11.25"/>
    <row r="334" s="14" customFormat="1" ht="11.25"/>
    <row r="335" s="14" customFormat="1" ht="11.25"/>
    <row r="336" s="14" customFormat="1" ht="11.25"/>
    <row r="337" s="14" customFormat="1" ht="11.25"/>
    <row r="338" s="14" customFormat="1" ht="11.25"/>
    <row r="339" s="14" customFormat="1" ht="11.25"/>
    <row r="340" s="14" customFormat="1" ht="11.25"/>
    <row r="341" s="14" customFormat="1" ht="11.25"/>
    <row r="342" s="14" customFormat="1" ht="11.25"/>
    <row r="343" s="14" customFormat="1" ht="11.25"/>
    <row r="344" s="14" customFormat="1" ht="11.25"/>
    <row r="345" s="14" customFormat="1" ht="11.25"/>
    <row r="346" s="14" customFormat="1" ht="11.25"/>
    <row r="347" s="14" customFormat="1" ht="11.25"/>
    <row r="348" s="14" customFormat="1" ht="11.25"/>
    <row r="349" s="14" customFormat="1" ht="11.25"/>
    <row r="350" s="14" customFormat="1" ht="11.25"/>
    <row r="351" s="14" customFormat="1" ht="11.25"/>
    <row r="352" s="14" customFormat="1" ht="11.25"/>
    <row r="353" s="14" customFormat="1" ht="11.25"/>
    <row r="354" s="14" customFormat="1" ht="11.25"/>
    <row r="355" s="14" customFormat="1" ht="11.25"/>
    <row r="356" s="14" customFormat="1" ht="11.25"/>
    <row r="357" s="14" customFormat="1" ht="11.25"/>
    <row r="358" s="14" customFormat="1" ht="11.25"/>
    <row r="359" s="14" customFormat="1" ht="11.25"/>
    <row r="360" s="14" customFormat="1" ht="11.25"/>
    <row r="361" s="14" customFormat="1" ht="11.25"/>
    <row r="362" s="14" customFormat="1" ht="11.25"/>
    <row r="363" s="14" customFormat="1" ht="11.25"/>
    <row r="364" s="14" customFormat="1" ht="11.25"/>
    <row r="365" s="14" customFormat="1" ht="11.25"/>
    <row r="366" s="14" customFormat="1" ht="11.25"/>
    <row r="367" s="14" customFormat="1" ht="11.25"/>
    <row r="368" s="14" customFormat="1" ht="11.25"/>
    <row r="369" s="14" customFormat="1" ht="11.25"/>
    <row r="370" s="14" customFormat="1" ht="11.25"/>
    <row r="371" s="14" customFormat="1" ht="11.25"/>
    <row r="372" s="14" customFormat="1" ht="11.25"/>
    <row r="373" s="14" customFormat="1" ht="11.25"/>
    <row r="374" s="14" customFormat="1" ht="11.25"/>
    <row r="375" s="14" customFormat="1" ht="11.25"/>
    <row r="376" s="14" customFormat="1" ht="11.25"/>
    <row r="377" s="14" customFormat="1" ht="11.25"/>
    <row r="378" s="14" customFormat="1" ht="11.25"/>
    <row r="379" s="14" customFormat="1" ht="11.25"/>
    <row r="380" s="14" customFormat="1" ht="11.25"/>
    <row r="381" s="14" customFormat="1" ht="11.25"/>
    <row r="382" s="14" customFormat="1" ht="11.25"/>
    <row r="383" s="14" customFormat="1" ht="11.25"/>
    <row r="384" s="14" customFormat="1" ht="11.25"/>
    <row r="385" s="14" customFormat="1" ht="11.25"/>
    <row r="386" s="14" customFormat="1" ht="11.25"/>
    <row r="387" s="14" customFormat="1" ht="11.25"/>
    <row r="388" s="14" customFormat="1" ht="11.25"/>
    <row r="389" s="14" customFormat="1" ht="11.25"/>
    <row r="390" s="14" customFormat="1" ht="11.25"/>
    <row r="391" s="14" customFormat="1" ht="11.25"/>
    <row r="392" s="14" customFormat="1" ht="11.25"/>
    <row r="393" s="14" customFormat="1" ht="11.25"/>
    <row r="394" s="14" customFormat="1" ht="11.25"/>
    <row r="395" s="14" customFormat="1" ht="11.25"/>
    <row r="396" s="14" customFormat="1" ht="11.25"/>
    <row r="397" s="14" customFormat="1" ht="11.25"/>
    <row r="398" s="14" customFormat="1" ht="11.25"/>
    <row r="399" s="14" customFormat="1" ht="11.25"/>
    <row r="400" s="14" customFormat="1" ht="11.25"/>
    <row r="401" s="14" customFormat="1" ht="11.25"/>
    <row r="402" s="14" customFormat="1" ht="11.25"/>
    <row r="403" s="14" customFormat="1" ht="11.25"/>
    <row r="404" s="14" customFormat="1" ht="11.25"/>
    <row r="405" s="14" customFormat="1" ht="11.25"/>
    <row r="406" s="14" customFormat="1" ht="11.25"/>
    <row r="407" s="14" customFormat="1" ht="11.25"/>
    <row r="408" s="14" customFormat="1" ht="11.25"/>
    <row r="409" s="14" customFormat="1" ht="11.25"/>
    <row r="410" s="14" customFormat="1" ht="11.25"/>
    <row r="411" s="14" customFormat="1" ht="11.25"/>
    <row r="412" s="14" customFormat="1" ht="11.25"/>
    <row r="413" s="14" customFormat="1" ht="11.25"/>
    <row r="414" s="14" customFormat="1" ht="11.25"/>
    <row r="415" s="14" customFormat="1" ht="11.25"/>
    <row r="416" s="14" customFormat="1" ht="11.25"/>
    <row r="417" s="14" customFormat="1" ht="11.25"/>
    <row r="418" s="14" customFormat="1" ht="11.25"/>
    <row r="419" s="14" customFormat="1" ht="11.25"/>
    <row r="420" s="14" customFormat="1" ht="11.25"/>
    <row r="421" s="14" customFormat="1" ht="11.25"/>
    <row r="422" s="14" customFormat="1" ht="11.25"/>
    <row r="423" s="14" customFormat="1" ht="11.25"/>
    <row r="424" s="14" customFormat="1" ht="11.25"/>
    <row r="425" s="14" customFormat="1" ht="11.25"/>
    <row r="426" s="14" customFormat="1" ht="11.25"/>
    <row r="427" s="14" customFormat="1" ht="11.25"/>
    <row r="428" s="14" customFormat="1" ht="11.25"/>
    <row r="429" s="14" customFormat="1" ht="11.25"/>
    <row r="430" s="14" customFormat="1" ht="11.25"/>
    <row r="431" s="14" customFormat="1" ht="11.25"/>
    <row r="432" s="14" customFormat="1" ht="11.25"/>
    <row r="433" s="14" customFormat="1" ht="11.25"/>
    <row r="434" s="14" customFormat="1" ht="11.25"/>
    <row r="435" s="14" customFormat="1" ht="11.25"/>
    <row r="436" s="14" customFormat="1" ht="11.25"/>
    <row r="437" s="14" customFormat="1" ht="11.25"/>
    <row r="438" s="14" customFormat="1" ht="11.25"/>
    <row r="439" s="14" customFormat="1" ht="11.25"/>
    <row r="440" s="14" customFormat="1" ht="11.25"/>
    <row r="441" s="14" customFormat="1" ht="11.25"/>
    <row r="442" s="14" customFormat="1" ht="11.25"/>
    <row r="443" s="14" customFormat="1" ht="11.25"/>
    <row r="444" s="14" customFormat="1" ht="11.25"/>
    <row r="445" s="14" customFormat="1" ht="11.25"/>
    <row r="446" s="14" customFormat="1" ht="11.25"/>
    <row r="447" s="14" customFormat="1" ht="11.25"/>
    <row r="448" s="14" customFormat="1" ht="11.25"/>
    <row r="449" s="14" customFormat="1" ht="11.25"/>
    <row r="450" s="14" customFormat="1" ht="11.25"/>
    <row r="451" s="14" customFormat="1" ht="11.25"/>
    <row r="452" s="14" customFormat="1" ht="11.25"/>
    <row r="453" s="14" customFormat="1" ht="11.25"/>
    <row r="454" s="14" customFormat="1" ht="11.25"/>
    <row r="455" s="14" customFormat="1" ht="11.25"/>
    <row r="456" s="14" customFormat="1" ht="11.25"/>
    <row r="457" s="14" customFormat="1" ht="11.25"/>
    <row r="458" s="14" customFormat="1" ht="11.25"/>
    <row r="459" s="14" customFormat="1" ht="11.25"/>
    <row r="460" s="14" customFormat="1" ht="11.25"/>
    <row r="461" s="14" customFormat="1" ht="11.25"/>
    <row r="462" s="14" customFormat="1" ht="11.25"/>
    <row r="463" s="14" customFormat="1" ht="11.25"/>
    <row r="464" s="14" customFormat="1" ht="11.25"/>
    <row r="465" s="14" customFormat="1" ht="11.25"/>
    <row r="466" s="14" customFormat="1" ht="11.25"/>
    <row r="467" s="14" customFormat="1" ht="11.25"/>
    <row r="468" s="14" customFormat="1" ht="11.25"/>
    <row r="469" s="14" customFormat="1" ht="11.25"/>
    <row r="470" s="14" customFormat="1" ht="11.25"/>
    <row r="471" s="14" customFormat="1" ht="11.25"/>
    <row r="472" s="14" customFormat="1" ht="11.25"/>
    <row r="473" s="14" customFormat="1" ht="11.25"/>
    <row r="474" s="14" customFormat="1" ht="11.25"/>
    <row r="475" s="14" customFormat="1" ht="11.25"/>
    <row r="476" s="14" customFormat="1" ht="11.25"/>
    <row r="477" s="14" customFormat="1" ht="11.25"/>
    <row r="478" s="14" customFormat="1" ht="11.25"/>
    <row r="479" s="14" customFormat="1" ht="11.25"/>
    <row r="480" s="14" customFormat="1" ht="11.25"/>
    <row r="481" s="14" customFormat="1" ht="11.25"/>
    <row r="482" s="14" customFormat="1" ht="11.25"/>
    <row r="483" s="14" customFormat="1" ht="11.25"/>
    <row r="484" s="14" customFormat="1" ht="11.25"/>
    <row r="485" s="14" customFormat="1" ht="11.25"/>
    <row r="486" s="14" customFormat="1" ht="11.25"/>
    <row r="487" s="14" customFormat="1" ht="11.25"/>
    <row r="488" s="14" customFormat="1" ht="11.25"/>
    <row r="489" s="14" customFormat="1" ht="11.25"/>
    <row r="490" s="14" customFormat="1" ht="11.25"/>
    <row r="491" s="14" customFormat="1" ht="11.25"/>
    <row r="492" s="14" customFormat="1" ht="11.25"/>
    <row r="493" s="14" customFormat="1" ht="11.25"/>
    <row r="494" s="14" customFormat="1" ht="11.25"/>
    <row r="495" s="14" customFormat="1" ht="11.25"/>
    <row r="496" s="14" customFormat="1" ht="11.25"/>
    <row r="497" s="14" customFormat="1" ht="11.25"/>
    <row r="498" s="14" customFormat="1" ht="11.25"/>
    <row r="499" s="14" customFormat="1" ht="11.25"/>
    <row r="500" s="14" customFormat="1" ht="11.25"/>
    <row r="501" s="14" customFormat="1" ht="11.25"/>
    <row r="502" s="14" customFormat="1" ht="11.25"/>
    <row r="503" s="14" customFormat="1" ht="11.25"/>
    <row r="504" s="14" customFormat="1" ht="11.25"/>
    <row r="505" s="14" customFormat="1" ht="11.25"/>
    <row r="506" s="14" customFormat="1" ht="11.25"/>
    <row r="507" s="14" customFormat="1" ht="11.25"/>
    <row r="508" s="14" customFormat="1" ht="11.25"/>
    <row r="509" s="14" customFormat="1" ht="11.25"/>
    <row r="510" s="14" customFormat="1" ht="11.25"/>
    <row r="511" s="14" customFormat="1" ht="11.25"/>
    <row r="512" s="14" customFormat="1" ht="11.25"/>
    <row r="513" s="14" customFormat="1" ht="11.25"/>
    <row r="514" s="14" customFormat="1" ht="11.25"/>
    <row r="515" s="14" customFormat="1" ht="11.25"/>
    <row r="516" s="14" customFormat="1" ht="11.25"/>
    <row r="517" s="14" customFormat="1" ht="11.25"/>
    <row r="518" s="14" customFormat="1" ht="11.25"/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  <row r="550" s="14" customFormat="1" ht="11.25"/>
    <row r="551" s="14" customFormat="1" ht="11.25"/>
    <row r="552" s="14" customFormat="1" ht="11.25"/>
    <row r="553" s="14" customFormat="1" ht="11.25"/>
    <row r="554" s="14" customFormat="1" ht="11.25"/>
    <row r="555" s="14" customFormat="1" ht="11.25"/>
    <row r="556" s="14" customFormat="1" ht="11.25"/>
    <row r="557" s="14" customFormat="1" ht="11.25"/>
    <row r="558" s="14" customFormat="1" ht="11.25"/>
    <row r="559" s="14" customFormat="1" ht="11.25"/>
    <row r="560" s="14" customFormat="1" ht="11.25"/>
    <row r="561" s="14" customFormat="1" ht="11.25"/>
    <row r="562" s="14" customFormat="1" ht="11.25"/>
    <row r="563" s="14" customFormat="1" ht="11.25"/>
    <row r="564" s="14" customFormat="1" ht="11.25"/>
    <row r="565" s="14" customFormat="1" ht="11.25"/>
    <row r="566" s="14" customFormat="1" ht="11.25"/>
    <row r="567" s="14" customFormat="1" ht="11.25"/>
    <row r="568" s="14" customFormat="1" ht="11.25"/>
    <row r="569" s="14" customFormat="1" ht="11.25"/>
    <row r="570" s="14" customFormat="1" ht="11.25"/>
    <row r="571" s="14" customFormat="1" ht="11.25"/>
    <row r="572" s="14" customFormat="1" ht="11.25"/>
    <row r="573" s="14" customFormat="1" ht="11.25"/>
    <row r="574" s="14" customFormat="1" ht="11.25"/>
    <row r="575" s="14" customFormat="1" ht="11.25"/>
    <row r="576" s="14" customFormat="1" ht="11.25"/>
    <row r="577" s="14" customFormat="1" ht="11.25"/>
    <row r="578" s="14" customFormat="1" ht="11.25"/>
    <row r="579" s="14" customFormat="1" ht="11.25"/>
    <row r="580" s="14" customFormat="1" ht="11.25"/>
    <row r="581" s="14" customFormat="1" ht="11.25"/>
    <row r="582" s="14" customFormat="1" ht="11.25"/>
    <row r="583" s="14" customFormat="1" ht="11.25"/>
    <row r="584" s="14" customFormat="1" ht="11.25"/>
    <row r="585" s="14" customFormat="1" ht="11.25"/>
    <row r="586" s="14" customFormat="1" ht="11.25"/>
    <row r="587" s="14" customFormat="1" ht="11.25"/>
    <row r="588" s="14" customFormat="1" ht="11.25"/>
    <row r="589" s="14" customFormat="1" ht="11.25"/>
    <row r="590" s="14" customFormat="1" ht="11.25"/>
    <row r="591" s="14" customFormat="1" ht="11.25"/>
    <row r="592" s="14" customFormat="1" ht="11.25"/>
    <row r="593" s="14" customFormat="1" ht="11.25"/>
    <row r="594" s="14" customFormat="1" ht="11.25"/>
    <row r="595" s="14" customFormat="1" ht="11.25"/>
    <row r="596" s="14" customFormat="1" ht="11.25"/>
    <row r="597" s="14" customFormat="1" ht="11.25"/>
    <row r="598" s="14" customFormat="1" ht="11.25"/>
    <row r="599" s="14" customFormat="1" ht="11.25"/>
    <row r="600" s="14" customFormat="1" ht="11.25"/>
    <row r="601" s="14" customFormat="1" ht="11.25"/>
    <row r="602" s="14" customFormat="1" ht="11.25"/>
    <row r="603" s="14" customFormat="1" ht="11.25"/>
    <row r="604" s="14" customFormat="1" ht="11.25"/>
    <row r="605" s="14" customFormat="1" ht="11.25"/>
    <row r="606" s="14" customFormat="1" ht="11.25"/>
    <row r="607" s="14" customFormat="1" ht="11.25"/>
    <row r="608" s="14" customFormat="1" ht="11.25"/>
    <row r="609" s="14" customFormat="1" ht="11.25"/>
    <row r="610" s="14" customFormat="1" ht="11.25"/>
    <row r="611" s="14" customFormat="1" ht="11.25"/>
    <row r="612" s="14" customFormat="1" ht="11.25"/>
    <row r="613" s="14" customFormat="1" ht="11.25"/>
    <row r="614" s="14" customFormat="1" ht="11.25"/>
    <row r="615" s="14" customFormat="1" ht="11.25"/>
    <row r="616" s="14" customFormat="1" ht="11.25"/>
    <row r="617" s="14" customFormat="1" ht="11.25"/>
    <row r="618" s="14" customFormat="1" ht="11.25"/>
    <row r="619" s="14" customFormat="1" ht="11.25"/>
    <row r="620" s="14" customFormat="1" ht="11.25"/>
    <row r="621" s="14" customFormat="1" ht="11.25"/>
    <row r="622" s="14" customFormat="1" ht="11.25"/>
    <row r="623" s="14" customFormat="1" ht="11.25"/>
    <row r="624" s="14" customFormat="1" ht="11.25"/>
    <row r="625" s="14" customFormat="1" ht="11.25"/>
    <row r="626" s="14" customFormat="1" ht="11.25"/>
    <row r="627" s="14" customFormat="1" ht="11.25"/>
    <row r="628" s="14" customFormat="1" ht="11.25"/>
    <row r="629" s="14" customFormat="1" ht="11.25"/>
    <row r="630" s="14" customFormat="1" ht="11.25"/>
    <row r="631" s="14" customFormat="1" ht="11.25"/>
    <row r="632" s="14" customFormat="1" ht="11.25"/>
    <row r="633" s="14" customFormat="1" ht="11.25"/>
    <row r="634" s="14" customFormat="1" ht="11.25"/>
    <row r="635" s="14" customFormat="1" ht="11.25"/>
    <row r="636" s="14" customFormat="1" ht="11.25"/>
    <row r="637" s="14" customFormat="1" ht="11.25"/>
    <row r="638" s="14" customFormat="1" ht="11.25"/>
    <row r="639" s="14" customFormat="1" ht="11.25"/>
    <row r="640" s="14" customFormat="1" ht="11.25"/>
    <row r="641" s="14" customFormat="1" ht="11.25"/>
    <row r="642" s="14" customFormat="1" ht="11.25"/>
    <row r="643" s="14" customFormat="1" ht="11.25"/>
    <row r="644" s="14" customFormat="1" ht="11.25"/>
    <row r="645" s="14" customFormat="1" ht="11.25"/>
    <row r="646" s="14" customFormat="1" ht="11.25"/>
    <row r="647" s="14" customFormat="1" ht="11.25"/>
    <row r="648" s="14" customFormat="1" ht="11.25"/>
    <row r="649" s="14" customFormat="1" ht="11.25"/>
    <row r="650" s="14" customFormat="1" ht="11.25"/>
    <row r="651" s="14" customFormat="1" ht="11.25"/>
    <row r="652" s="14" customFormat="1" ht="11.25"/>
    <row r="653" s="14" customFormat="1" ht="11.25"/>
    <row r="654" s="14" customFormat="1" ht="11.25"/>
    <row r="655" s="14" customFormat="1" ht="11.25"/>
    <row r="656" s="14" customFormat="1" ht="11.25"/>
    <row r="657" s="14" customFormat="1" ht="11.25"/>
    <row r="658" s="14" customFormat="1" ht="11.25"/>
    <row r="659" s="14" customFormat="1" ht="11.25"/>
    <row r="660" s="14" customFormat="1" ht="11.25"/>
    <row r="661" s="14" customFormat="1" ht="11.25"/>
    <row r="662" s="14" customFormat="1" ht="11.25"/>
    <row r="663" s="14" customFormat="1" ht="11.25"/>
    <row r="664" s="14" customFormat="1" ht="11.25"/>
    <row r="665" s="14" customFormat="1" ht="11.25"/>
    <row r="666" s="14" customFormat="1" ht="11.25"/>
    <row r="667" s="14" customFormat="1" ht="11.25"/>
    <row r="668" s="14" customFormat="1" ht="11.25"/>
    <row r="669" s="14" customFormat="1" ht="11.25"/>
    <row r="670" s="14" customFormat="1" ht="11.25"/>
    <row r="671" s="14" customFormat="1" ht="11.25"/>
    <row r="672" s="14" customFormat="1" ht="11.25"/>
    <row r="673" s="14" customFormat="1" ht="11.25"/>
    <row r="674" s="14" customFormat="1" ht="11.25"/>
    <row r="675" s="14" customFormat="1" ht="11.25"/>
    <row r="676" s="14" customFormat="1" ht="11.25"/>
    <row r="677" s="14" customFormat="1" ht="11.25"/>
    <row r="678" s="14" customFormat="1" ht="11.25"/>
    <row r="679" s="14" customFormat="1" ht="11.25"/>
    <row r="680" s="14" customFormat="1" ht="11.25"/>
    <row r="681" s="14" customFormat="1" ht="11.25"/>
    <row r="682" s="14" customFormat="1" ht="11.25"/>
    <row r="683" s="14" customFormat="1" ht="11.25"/>
    <row r="684" s="14" customFormat="1" ht="11.25"/>
    <row r="685" s="14" customFormat="1" ht="11.25"/>
    <row r="686" s="14" customFormat="1" ht="11.25"/>
    <row r="687" s="14" customFormat="1" ht="11.25"/>
    <row r="688" s="14" customFormat="1" ht="11.25"/>
    <row r="689" s="14" customFormat="1" ht="11.25"/>
    <row r="690" s="14" customFormat="1" ht="11.25"/>
    <row r="691" s="14" customFormat="1" ht="11.25"/>
    <row r="692" s="14" customFormat="1" ht="11.25"/>
    <row r="693" s="14" customFormat="1" ht="11.25"/>
    <row r="694" s="14" customFormat="1" ht="11.25"/>
    <row r="695" s="14" customFormat="1" ht="11.25"/>
    <row r="696" s="14" customFormat="1" ht="11.25"/>
    <row r="697" s="14" customFormat="1" ht="11.25"/>
    <row r="698" s="14" customFormat="1" ht="11.25"/>
    <row r="699" s="14" customFormat="1" ht="11.25"/>
    <row r="700" s="14" customFormat="1" ht="11.25"/>
    <row r="701" s="14" customFormat="1" ht="11.25"/>
    <row r="702" s="14" customFormat="1" ht="11.25"/>
    <row r="703" s="14" customFormat="1" ht="11.25"/>
    <row r="704" s="14" customFormat="1" ht="11.25"/>
    <row r="705" s="14" customFormat="1" ht="11.25"/>
    <row r="706" s="14" customFormat="1" ht="11.25"/>
    <row r="707" s="14" customFormat="1" ht="11.25"/>
    <row r="708" s="14" customFormat="1" ht="11.25"/>
    <row r="709" s="14" customFormat="1" ht="11.25"/>
    <row r="710" s="14" customFormat="1" ht="11.25"/>
    <row r="711" s="14" customFormat="1" ht="11.25"/>
    <row r="712" s="14" customFormat="1" ht="11.25"/>
    <row r="713" s="14" customFormat="1" ht="11.25"/>
    <row r="714" s="14" customFormat="1" ht="11.25"/>
    <row r="715" s="14" customFormat="1" ht="11.25"/>
    <row r="716" s="14" customFormat="1" ht="11.25"/>
    <row r="717" s="14" customFormat="1" ht="11.25"/>
    <row r="718" s="14" customFormat="1" ht="11.25"/>
    <row r="719" s="14" customFormat="1" ht="11.25"/>
    <row r="720" s="14" customFormat="1" ht="11.25"/>
    <row r="721" s="14" customFormat="1" ht="11.25"/>
    <row r="722" s="14" customFormat="1" ht="11.25"/>
    <row r="723" s="14" customFormat="1" ht="11.25"/>
    <row r="724" s="14" customFormat="1" ht="11.25"/>
    <row r="725" s="14" customFormat="1" ht="11.25"/>
    <row r="726" s="14" customFormat="1" ht="11.25"/>
    <row r="727" s="14" customFormat="1" ht="11.25"/>
    <row r="728" s="14" customFormat="1" ht="11.25"/>
    <row r="729" s="14" customFormat="1" ht="11.25"/>
    <row r="730" s="14" customFormat="1" ht="11.25"/>
    <row r="731" s="14" customFormat="1" ht="11.25"/>
    <row r="732" s="14" customFormat="1" ht="11.25"/>
    <row r="733" s="14" customFormat="1" ht="11.25"/>
    <row r="734" s="14" customFormat="1" ht="11.25"/>
    <row r="735" s="14" customFormat="1" ht="11.25"/>
    <row r="736" s="14" customFormat="1" ht="11.25"/>
    <row r="737" s="14" customFormat="1" ht="11.25"/>
    <row r="738" s="14" customFormat="1" ht="11.25"/>
    <row r="739" s="14" customFormat="1" ht="11.25"/>
    <row r="740" s="14" customFormat="1" ht="11.25"/>
    <row r="741" s="14" customFormat="1" ht="11.25"/>
    <row r="742" s="14" customFormat="1" ht="11.25"/>
    <row r="743" s="14" customFormat="1" ht="11.25"/>
    <row r="744" s="14" customFormat="1" ht="11.25"/>
    <row r="745" s="14" customFormat="1" ht="11.25"/>
    <row r="746" s="14" customFormat="1" ht="11.25"/>
    <row r="747" s="14" customFormat="1" ht="11.25"/>
    <row r="748" s="14" customFormat="1" ht="11.25"/>
    <row r="749" s="14" customFormat="1" ht="11.25"/>
    <row r="750" s="14" customFormat="1" ht="11.25"/>
    <row r="751" s="14" customFormat="1" ht="11.25"/>
    <row r="752" s="14" customFormat="1" ht="11.25"/>
    <row r="753" s="14" customFormat="1" ht="11.25"/>
    <row r="754" s="14" customFormat="1" ht="11.25"/>
    <row r="755" s="14" customFormat="1" ht="11.25"/>
    <row r="756" s="14" customFormat="1" ht="11.25"/>
    <row r="757" s="14" customFormat="1" ht="11.25"/>
    <row r="758" s="14" customFormat="1" ht="11.25"/>
    <row r="759" s="14" customFormat="1" ht="11.25"/>
    <row r="760" s="14" customFormat="1" ht="11.25"/>
    <row r="761" s="14" customFormat="1" ht="11.25"/>
    <row r="762" s="14" customFormat="1" ht="11.25"/>
    <row r="763" s="14" customFormat="1" ht="11.25"/>
    <row r="764" s="14" customFormat="1" ht="11.25"/>
    <row r="765" s="14" customFormat="1" ht="11.25"/>
    <row r="766" s="14" customFormat="1" ht="11.25"/>
    <row r="767" s="14" customFormat="1" ht="11.25"/>
    <row r="768" s="14" customFormat="1" ht="11.25"/>
    <row r="769" s="14" customFormat="1" ht="11.25"/>
    <row r="770" s="14" customFormat="1" ht="11.25"/>
    <row r="771" s="14" customFormat="1" ht="11.25"/>
    <row r="772" s="14" customFormat="1" ht="11.25"/>
    <row r="773" s="14" customFormat="1" ht="11.25"/>
    <row r="774" s="14" customFormat="1" ht="11.25"/>
    <row r="775" s="14" customFormat="1" ht="11.25"/>
    <row r="776" s="14" customFormat="1" ht="11.25"/>
    <row r="777" s="14" customFormat="1" ht="11.25"/>
    <row r="778" s="14" customFormat="1" ht="11.25"/>
    <row r="779" s="14" customFormat="1" ht="11.25"/>
    <row r="780" s="14" customFormat="1" ht="11.25"/>
    <row r="781" s="14" customFormat="1" ht="11.25"/>
    <row r="782" s="14" customFormat="1" ht="11.25"/>
    <row r="783" s="14" customFormat="1" ht="11.25"/>
    <row r="784" s="14" customFormat="1" ht="11.25"/>
    <row r="785" s="14" customFormat="1" ht="11.25"/>
    <row r="786" s="14" customFormat="1" ht="11.25"/>
    <row r="787" s="14" customFormat="1" ht="11.25"/>
    <row r="788" s="14" customFormat="1" ht="11.25"/>
    <row r="789" s="14" customFormat="1" ht="11.25"/>
    <row r="790" s="14" customFormat="1" ht="11.25"/>
    <row r="791" s="14" customFormat="1" ht="11.25"/>
    <row r="792" s="14" customFormat="1" ht="11.25"/>
    <row r="793" s="14" customFormat="1" ht="11.25"/>
    <row r="794" s="14" customFormat="1" ht="11.25"/>
    <row r="795" s="14" customFormat="1" ht="11.25"/>
    <row r="796" s="14" customFormat="1" ht="11.25"/>
    <row r="797" s="14" customFormat="1" ht="11.25"/>
    <row r="798" s="14" customFormat="1" ht="11.25"/>
    <row r="799" s="14" customFormat="1" ht="11.25"/>
    <row r="800" s="14" customFormat="1" ht="11.25"/>
    <row r="801" s="14" customFormat="1" ht="11.25"/>
    <row r="802" s="14" customFormat="1" ht="11.25"/>
    <row r="803" s="14" customFormat="1" ht="11.25"/>
    <row r="804" s="14" customFormat="1" ht="11.25"/>
    <row r="805" s="14" customFormat="1" ht="11.25"/>
    <row r="806" s="14" customFormat="1" ht="11.25"/>
    <row r="807" s="14" customFormat="1" ht="11.25"/>
    <row r="808" s="14" customFormat="1" ht="11.25"/>
    <row r="809" s="14" customFormat="1" ht="11.25"/>
    <row r="810" s="14" customFormat="1" ht="11.25"/>
    <row r="811" s="14" customFormat="1" ht="11.25"/>
    <row r="812" s="14" customFormat="1" ht="11.25"/>
    <row r="813" s="14" customFormat="1" ht="11.25"/>
    <row r="814" s="14" customFormat="1" ht="11.25"/>
    <row r="815" s="14" customFormat="1" ht="11.25"/>
    <row r="816" s="14" customFormat="1" ht="11.25"/>
    <row r="817" s="14" customFormat="1" ht="11.25"/>
    <row r="818" s="14" customFormat="1" ht="11.25"/>
    <row r="819" s="14" customFormat="1" ht="11.25"/>
    <row r="820" s="14" customFormat="1" ht="11.25"/>
    <row r="821" s="14" customFormat="1" ht="11.25"/>
    <row r="822" s="14" customFormat="1" ht="11.25"/>
    <row r="823" s="14" customFormat="1" ht="11.25"/>
    <row r="824" s="14" customFormat="1" ht="11.25"/>
    <row r="825" s="14" customFormat="1" ht="11.25"/>
    <row r="826" s="14" customFormat="1" ht="11.25"/>
    <row r="827" s="14" customFormat="1" ht="11.25"/>
    <row r="828" s="14" customFormat="1" ht="11.25"/>
    <row r="829" s="14" customFormat="1" ht="11.25"/>
    <row r="830" s="14" customFormat="1" ht="11.25"/>
    <row r="831" s="14" customFormat="1" ht="11.25"/>
    <row r="832" s="14" customFormat="1" ht="11.25"/>
    <row r="833" s="14" customFormat="1" ht="11.25"/>
    <row r="834" s="14" customFormat="1" ht="11.25"/>
    <row r="835" s="14" customFormat="1" ht="11.25"/>
    <row r="836" s="14" customFormat="1" ht="11.25"/>
    <row r="837" s="14" customFormat="1" ht="11.25"/>
    <row r="838" s="14" customFormat="1" ht="11.25"/>
    <row r="839" s="14" customFormat="1" ht="11.25"/>
    <row r="840" s="14" customFormat="1" ht="11.25"/>
    <row r="841" s="14" customFormat="1" ht="11.25"/>
    <row r="842" s="14" customFormat="1" ht="11.25"/>
    <row r="843" s="14" customFormat="1" ht="11.25"/>
    <row r="844" s="14" customFormat="1" ht="11.25"/>
    <row r="845" s="14" customFormat="1" ht="11.25"/>
    <row r="846" s="14" customFormat="1" ht="11.25"/>
    <row r="847" s="14" customFormat="1" ht="11.25"/>
    <row r="848" s="14" customFormat="1" ht="11.25"/>
    <row r="849" s="14" customFormat="1" ht="11.25"/>
    <row r="850" s="14" customFormat="1" ht="11.25"/>
    <row r="851" s="14" customFormat="1" ht="11.25"/>
    <row r="852" s="14" customFormat="1" ht="11.25"/>
    <row r="853" s="14" customFormat="1" ht="11.25"/>
    <row r="854" s="14" customFormat="1" ht="11.25"/>
    <row r="855" s="14" customFormat="1" ht="11.25"/>
    <row r="856" s="14" customFormat="1" ht="11.25"/>
    <row r="857" s="14" customFormat="1" ht="11.25"/>
    <row r="858" s="14" customFormat="1" ht="11.25"/>
    <row r="859" s="14" customFormat="1" ht="11.25"/>
    <row r="860" s="14" customFormat="1" ht="11.25"/>
    <row r="861" s="14" customFormat="1" ht="11.25"/>
    <row r="862" s="14" customFormat="1" ht="11.25"/>
    <row r="863" s="14" customFormat="1" ht="11.25"/>
    <row r="864" s="14" customFormat="1" ht="11.25"/>
    <row r="865" s="14" customFormat="1" ht="11.25"/>
    <row r="866" s="14" customFormat="1" ht="11.25"/>
    <row r="867" s="14" customFormat="1" ht="11.25"/>
    <row r="868" s="14" customFormat="1" ht="11.25"/>
    <row r="869" s="14" customFormat="1" ht="11.25"/>
    <row r="870" s="14" customFormat="1" ht="11.25"/>
    <row r="871" s="14" customFormat="1" ht="11.25"/>
    <row r="872" s="14" customFormat="1" ht="11.25"/>
    <row r="873" s="14" customFormat="1" ht="11.25"/>
    <row r="874" s="14" customFormat="1" ht="11.25"/>
    <row r="875" s="14" customFormat="1" ht="11.25"/>
    <row r="876" s="14" customFormat="1" ht="11.25"/>
    <row r="877" s="14" customFormat="1" ht="11.25"/>
    <row r="878" s="14" customFormat="1" ht="11.25"/>
    <row r="879" s="14" customFormat="1" ht="11.25"/>
    <row r="880" s="14" customFormat="1" ht="11.25"/>
    <row r="881" s="14" customFormat="1" ht="11.25"/>
    <row r="882" s="14" customFormat="1" ht="11.25"/>
    <row r="883" s="14" customFormat="1" ht="11.25"/>
    <row r="884" s="14" customFormat="1" ht="11.25"/>
    <row r="885" s="14" customFormat="1" ht="11.25"/>
    <row r="886" s="14" customFormat="1" ht="11.25"/>
    <row r="887" s="14" customFormat="1" ht="11.25"/>
    <row r="888" s="14" customFormat="1" ht="11.25"/>
    <row r="889" s="14" customFormat="1" ht="11.25"/>
    <row r="890" s="14" customFormat="1" ht="11.25"/>
    <row r="891" s="14" customFormat="1" ht="11.25"/>
    <row r="892" s="14" customFormat="1" ht="11.25"/>
    <row r="893" s="14" customFormat="1" ht="11.25"/>
    <row r="894" s="14" customFormat="1" ht="11.25"/>
    <row r="895" s="14" customFormat="1" ht="11.25"/>
    <row r="896" s="14" customFormat="1" ht="11.25"/>
    <row r="897" s="14" customFormat="1" ht="11.25"/>
    <row r="898" s="14" customFormat="1" ht="11.25"/>
    <row r="899" s="14" customFormat="1" ht="11.25"/>
    <row r="900" s="14" customFormat="1" ht="11.25"/>
    <row r="901" s="14" customFormat="1" ht="11.25"/>
    <row r="902" s="14" customFormat="1" ht="11.25"/>
    <row r="903" s="14" customFormat="1" ht="11.25"/>
    <row r="904" s="14" customFormat="1" ht="11.25"/>
    <row r="905" s="14" customFormat="1" ht="11.25"/>
    <row r="906" s="14" customFormat="1" ht="11.25"/>
    <row r="907" s="14" customFormat="1" ht="11.25"/>
    <row r="908" s="14" customFormat="1" ht="11.25"/>
    <row r="909" s="14" customFormat="1" ht="11.25"/>
    <row r="910" s="14" customFormat="1" ht="11.25"/>
    <row r="911" s="14" customFormat="1" ht="11.25"/>
    <row r="912" s="14" customFormat="1" ht="11.25"/>
    <row r="913" s="14" customFormat="1" ht="11.25"/>
    <row r="914" s="14" customFormat="1" ht="11.25"/>
    <row r="915" s="14" customFormat="1" ht="11.25"/>
    <row r="916" s="14" customFormat="1" ht="11.25"/>
    <row r="917" s="14" customFormat="1" ht="11.25"/>
    <row r="918" s="14" customFormat="1" ht="11.25"/>
    <row r="919" s="14" customFormat="1" ht="11.25"/>
    <row r="920" s="14" customFormat="1" ht="11.25"/>
    <row r="921" s="14" customFormat="1" ht="11.25"/>
    <row r="922" s="14" customFormat="1" ht="11.25"/>
    <row r="923" s="14" customFormat="1" ht="11.25"/>
    <row r="924" s="14" customFormat="1" ht="11.25"/>
    <row r="925" s="14" customFormat="1" ht="11.25"/>
    <row r="926" s="14" customFormat="1" ht="11.25"/>
    <row r="927" s="14" customFormat="1" ht="11.25"/>
    <row r="928" s="14" customFormat="1" ht="11.25"/>
    <row r="929" s="14" customFormat="1" ht="11.25"/>
    <row r="930" s="14" customFormat="1" ht="11.25"/>
    <row r="931" s="14" customFormat="1" ht="11.25"/>
    <row r="932" s="14" customFormat="1" ht="11.25"/>
    <row r="933" s="14" customFormat="1" ht="11.25"/>
    <row r="934" s="14" customFormat="1" ht="11.25"/>
    <row r="935" s="14" customFormat="1" ht="11.25"/>
    <row r="936" s="14" customFormat="1" ht="11.25"/>
    <row r="937" s="14" customFormat="1" ht="11.25"/>
    <row r="938" s="14" customFormat="1" ht="11.25"/>
    <row r="939" s="14" customFormat="1" ht="11.25"/>
    <row r="940" s="14" customFormat="1" ht="11.25"/>
    <row r="941" s="14" customFormat="1" ht="11.25"/>
    <row r="942" s="14" customFormat="1" ht="11.25"/>
    <row r="943" s="14" customFormat="1" ht="11.25"/>
    <row r="944" s="14" customFormat="1" ht="11.25"/>
    <row r="945" s="14" customFormat="1" ht="11.25"/>
    <row r="946" s="14" customFormat="1" ht="11.25"/>
    <row r="947" s="14" customFormat="1" ht="11.25"/>
    <row r="948" s="14" customFormat="1" ht="11.25"/>
    <row r="949" s="14" customFormat="1" ht="11.25"/>
    <row r="950" s="14" customFormat="1" ht="11.25"/>
    <row r="951" s="14" customFormat="1" ht="11.25"/>
    <row r="952" s="14" customFormat="1" ht="11.25"/>
    <row r="953" s="14" customFormat="1" ht="11.25"/>
    <row r="954" s="14" customFormat="1" ht="11.25"/>
    <row r="955" s="14" customFormat="1" ht="11.25"/>
    <row r="956" s="14" customFormat="1" ht="11.25"/>
    <row r="957" s="14" customFormat="1" ht="11.25"/>
    <row r="958" s="14" customFormat="1" ht="11.25"/>
    <row r="959" s="14" customFormat="1" ht="11.25"/>
    <row r="960" s="14" customFormat="1" ht="11.25"/>
    <row r="961" s="14" customFormat="1" ht="11.25"/>
    <row r="962" s="14" customFormat="1" ht="11.25"/>
    <row r="963" s="14" customFormat="1" ht="11.25"/>
    <row r="964" s="14" customFormat="1" ht="11.25"/>
    <row r="965" s="14" customFormat="1" ht="11.25"/>
    <row r="966" s="14" customFormat="1" ht="11.25"/>
    <row r="967" s="14" customFormat="1" ht="11.25"/>
    <row r="968" s="14" customFormat="1" ht="11.25"/>
    <row r="969" s="14" customFormat="1" ht="11.25"/>
    <row r="970" s="14" customFormat="1" ht="11.25"/>
    <row r="971" s="14" customFormat="1" ht="11.25"/>
    <row r="972" s="14" customFormat="1" ht="11.25"/>
    <row r="973" s="14" customFormat="1" ht="11.25"/>
    <row r="974" s="14" customFormat="1" ht="11.25"/>
    <row r="975" s="14" customFormat="1" ht="11.25"/>
    <row r="976" s="14" customFormat="1" ht="11.25"/>
    <row r="977" s="14" customFormat="1" ht="11.25"/>
    <row r="978" s="14" customFormat="1" ht="11.25"/>
    <row r="979" s="14" customFormat="1" ht="11.25"/>
    <row r="980" s="14" customFormat="1" ht="11.25"/>
    <row r="981" s="14" customFormat="1" ht="11.25"/>
    <row r="982" s="14" customFormat="1" ht="11.25"/>
    <row r="983" s="14" customFormat="1" ht="11.25"/>
    <row r="984" s="14" customFormat="1" ht="11.25"/>
    <row r="985" s="14" customFormat="1" ht="11.25"/>
    <row r="986" s="14" customFormat="1" ht="11.25"/>
    <row r="987" s="14" customFormat="1" ht="11.25"/>
    <row r="988" s="14" customFormat="1" ht="11.25"/>
    <row r="989" s="14" customFormat="1" ht="11.25"/>
    <row r="990" s="14" customFormat="1" ht="11.25"/>
    <row r="991" s="14" customFormat="1" ht="11.25"/>
    <row r="992" s="14" customFormat="1" ht="11.25"/>
    <row r="993" s="14" customFormat="1" ht="11.25"/>
    <row r="994" s="14" customFormat="1" ht="11.25"/>
    <row r="995" s="14" customFormat="1" ht="11.25"/>
    <row r="996" s="14" customFormat="1" ht="11.25"/>
    <row r="997" s="14" customFormat="1" ht="11.25"/>
    <row r="998" s="14" customFormat="1" ht="11.25"/>
    <row r="999" s="14" customFormat="1" ht="11.25"/>
    <row r="1000" s="14" customFormat="1" ht="11.25"/>
    <row r="1001" s="14" customFormat="1" ht="11.25"/>
    <row r="1002" s="14" customFormat="1" ht="11.25"/>
    <row r="1003" s="14" customFormat="1" ht="11.25"/>
    <row r="1004" s="14" customFormat="1" ht="11.25"/>
    <row r="1005" s="14" customFormat="1" ht="11.25"/>
    <row r="1006" s="14" customFormat="1" ht="11.25"/>
    <row r="1007" s="14" customFormat="1" ht="11.25"/>
    <row r="1008" s="14" customFormat="1" ht="11.25"/>
    <row r="1009" s="14" customFormat="1" ht="11.25"/>
    <row r="1010" s="14" customFormat="1" ht="11.25"/>
    <row r="1011" s="14" customFormat="1" ht="11.25"/>
    <row r="1012" s="14" customFormat="1" ht="11.25"/>
    <row r="1013" s="14" customFormat="1" ht="11.25"/>
    <row r="1014" s="14" customFormat="1" ht="11.25"/>
    <row r="1015" s="14" customFormat="1" ht="11.25"/>
    <row r="1016" s="14" customFormat="1" ht="11.25"/>
    <row r="1017" s="14" customFormat="1" ht="11.25"/>
    <row r="1018" s="14" customFormat="1" ht="11.25"/>
    <row r="1019" s="14" customFormat="1" ht="11.25"/>
    <row r="1020" s="14" customFormat="1" ht="11.25"/>
    <row r="1021" s="14" customFormat="1" ht="11.25"/>
    <row r="1022" s="14" customFormat="1" ht="11.25"/>
    <row r="1023" s="14" customFormat="1" ht="11.25"/>
    <row r="1024" s="14" customFormat="1" ht="11.25"/>
    <row r="1025" s="14" customFormat="1" ht="11.25"/>
    <row r="1026" s="14" customFormat="1" ht="11.25"/>
    <row r="1027" s="14" customFormat="1" ht="11.25"/>
    <row r="1028" s="14" customFormat="1" ht="11.25"/>
    <row r="1029" s="14" customFormat="1" ht="11.25"/>
    <row r="1030" s="14" customFormat="1" ht="11.25"/>
    <row r="1031" s="14" customFormat="1" ht="11.25"/>
    <row r="1032" s="14" customFormat="1" ht="11.25"/>
    <row r="1033" s="14" customFormat="1" ht="11.25"/>
    <row r="1034" s="14" customFormat="1" ht="11.25"/>
    <row r="1035" s="14" customFormat="1" ht="11.25"/>
    <row r="1036" s="14" customFormat="1" ht="11.25"/>
    <row r="1037" s="14" customFormat="1" ht="11.25"/>
    <row r="1038" s="14" customFormat="1" ht="11.25"/>
    <row r="1039" s="14" customFormat="1" ht="11.25"/>
    <row r="1040" s="14" customFormat="1" ht="11.25"/>
    <row r="1041" s="14" customFormat="1" ht="11.25"/>
    <row r="1042" s="14" customFormat="1" ht="11.25"/>
    <row r="1043" s="14" customFormat="1" ht="11.25"/>
    <row r="1044" s="14" customFormat="1" ht="11.25"/>
    <row r="1045" s="14" customFormat="1" ht="11.25"/>
    <row r="1046" s="14" customFormat="1" ht="11.25"/>
    <row r="1047" s="14" customFormat="1" ht="11.25"/>
    <row r="1048" s="14" customFormat="1" ht="11.25"/>
    <row r="1049" s="14" customFormat="1" ht="11.25"/>
    <row r="1050" s="14" customFormat="1" ht="11.25"/>
    <row r="1051" s="14" customFormat="1" ht="11.25"/>
    <row r="1052" s="14" customFormat="1" ht="11.25"/>
    <row r="1053" s="14" customFormat="1" ht="11.25"/>
    <row r="1054" s="14" customFormat="1" ht="11.25"/>
    <row r="1055" s="14" customFormat="1" ht="11.25"/>
    <row r="1056" s="14" customFormat="1" ht="11.25"/>
    <row r="1057" s="14" customFormat="1" ht="11.25"/>
    <row r="1058" s="14" customFormat="1" ht="11.25"/>
    <row r="1059" s="14" customFormat="1" ht="11.25"/>
    <row r="1060" s="14" customFormat="1" ht="11.25"/>
    <row r="1061" s="14" customFormat="1" ht="11.25"/>
    <row r="1062" s="14" customFormat="1" ht="11.25"/>
    <row r="1063" s="14" customFormat="1" ht="11.25"/>
    <row r="1064" s="14" customFormat="1" ht="11.25"/>
    <row r="1065" s="14" customFormat="1" ht="11.25"/>
    <row r="1066" s="14" customFormat="1" ht="11.25"/>
    <row r="1067" s="14" customFormat="1" ht="11.25"/>
    <row r="1068" s="14" customFormat="1" ht="11.25"/>
    <row r="1069" s="14" customFormat="1" ht="11.25"/>
    <row r="1070" s="14" customFormat="1" ht="11.25"/>
    <row r="1071" s="14" customFormat="1" ht="11.25"/>
    <row r="1072" s="14" customFormat="1" ht="11.25"/>
    <row r="1073" s="14" customFormat="1" ht="11.25"/>
    <row r="1074" s="14" customFormat="1" ht="11.25"/>
    <row r="1075" s="14" customFormat="1" ht="11.25"/>
    <row r="1076" s="14" customFormat="1" ht="11.25"/>
    <row r="1077" s="14" customFormat="1" ht="11.25"/>
    <row r="1078" s="14" customFormat="1" ht="11.25"/>
    <row r="1079" s="14" customFormat="1" ht="11.25"/>
    <row r="1080" s="14" customFormat="1" ht="11.25"/>
    <row r="1081" s="14" customFormat="1" ht="11.25"/>
    <row r="1082" s="14" customFormat="1" ht="11.25"/>
    <row r="1083" s="14" customFormat="1" ht="11.25"/>
    <row r="1084" s="14" customFormat="1" ht="11.25"/>
    <row r="1085" s="14" customFormat="1" ht="11.25"/>
    <row r="1086" s="14" customFormat="1" ht="11.25"/>
    <row r="1087" s="14" customFormat="1" ht="11.25"/>
    <row r="1088" s="14" customFormat="1" ht="11.25"/>
    <row r="1089" s="14" customFormat="1" ht="11.25"/>
    <row r="1090" s="14" customFormat="1" ht="11.25"/>
    <row r="1091" s="14" customFormat="1" ht="11.25"/>
    <row r="1092" s="14" customFormat="1" ht="11.25"/>
    <row r="1093" s="14" customFormat="1" ht="11.25"/>
    <row r="1094" s="14" customFormat="1" ht="11.25"/>
    <row r="1095" s="14" customFormat="1" ht="11.25"/>
    <row r="1096" s="14" customFormat="1" ht="11.25"/>
    <row r="1097" s="14" customFormat="1" ht="11.25"/>
    <row r="1098" s="14" customFormat="1" ht="11.25"/>
    <row r="1099" s="14" customFormat="1" ht="11.25"/>
    <row r="1100" s="14" customFormat="1" ht="11.25"/>
    <row r="1101" s="14" customFormat="1" ht="11.25"/>
    <row r="1102" s="14" customFormat="1" ht="11.25"/>
    <row r="1103" s="14" customFormat="1" ht="11.25"/>
    <row r="1104" s="14" customFormat="1" ht="11.25"/>
    <row r="1105" s="14" customFormat="1" ht="11.25"/>
    <row r="1106" s="14" customFormat="1" ht="11.25"/>
    <row r="1107" s="14" customFormat="1" ht="11.25"/>
    <row r="1108" s="14" customFormat="1" ht="11.25"/>
    <row r="1109" s="14" customFormat="1" ht="11.25"/>
    <row r="1110" s="14" customFormat="1" ht="11.25"/>
    <row r="1111" s="14" customFormat="1" ht="11.25"/>
    <row r="1112" s="14" customFormat="1" ht="11.25"/>
    <row r="1113" s="14" customFormat="1" ht="11.25"/>
    <row r="1114" s="14" customFormat="1" ht="11.25"/>
    <row r="1115" s="14" customFormat="1" ht="11.25"/>
    <row r="1116" s="14" customFormat="1" ht="11.25"/>
    <row r="1117" s="14" customFormat="1" ht="11.25"/>
    <row r="1118" s="14" customFormat="1" ht="11.25"/>
    <row r="1119" s="14" customFormat="1" ht="11.25"/>
    <row r="1120" s="14" customFormat="1" ht="11.25"/>
    <row r="1121" s="14" customFormat="1" ht="11.25"/>
    <row r="1122" s="14" customFormat="1" ht="11.25"/>
    <row r="1123" s="14" customFormat="1" ht="11.25"/>
    <row r="1124" s="14" customFormat="1" ht="11.25"/>
    <row r="1125" s="14" customFormat="1" ht="11.25"/>
    <row r="1126" s="14" customFormat="1" ht="11.25"/>
    <row r="1127" s="14" customFormat="1" ht="11.25"/>
    <row r="1128" s="14" customFormat="1" ht="11.25"/>
    <row r="1129" s="14" customFormat="1" ht="11.25"/>
    <row r="1130" s="14" customFormat="1" ht="11.25"/>
    <row r="1131" s="14" customFormat="1" ht="11.25"/>
    <row r="1132" s="14" customFormat="1" ht="11.25"/>
    <row r="1133" s="14" customFormat="1" ht="11.25"/>
    <row r="1134" s="14" customFormat="1" ht="11.25"/>
    <row r="1135" s="14" customFormat="1" ht="11.25"/>
    <row r="1136" s="14" customFormat="1" ht="11.25"/>
    <row r="1137" s="14" customFormat="1" ht="11.25"/>
    <row r="1138" s="14" customFormat="1" ht="11.25"/>
    <row r="1139" s="14" customFormat="1" ht="11.25"/>
    <row r="1140" s="14" customFormat="1" ht="11.25"/>
    <row r="1141" s="14" customFormat="1" ht="11.25"/>
    <row r="1142" s="14" customFormat="1" ht="11.25"/>
    <row r="1143" s="14" customFormat="1" ht="11.25"/>
    <row r="1144" s="14" customFormat="1" ht="11.25"/>
    <row r="1145" s="14" customFormat="1" ht="11.25"/>
    <row r="1146" s="14" customFormat="1" ht="11.25"/>
    <row r="1147" s="14" customFormat="1" ht="11.25"/>
    <row r="1148" s="14" customFormat="1" ht="11.25"/>
    <row r="1149" s="14" customFormat="1" ht="11.25"/>
    <row r="1150" s="14" customFormat="1" ht="11.25"/>
    <row r="1151" s="14" customFormat="1" ht="11.25"/>
    <row r="1152" s="14" customFormat="1" ht="11.25"/>
    <row r="1153" s="14" customFormat="1" ht="11.25"/>
  </sheetData>
  <sheetProtection/>
  <mergeCells count="22">
    <mergeCell ref="A8:B8"/>
    <mergeCell ref="A10:B10"/>
    <mergeCell ref="A26:B26"/>
    <mergeCell ref="B15:B16"/>
    <mergeCell ref="C15:C16"/>
    <mergeCell ref="A11:B11"/>
    <mergeCell ref="A12:B12"/>
    <mergeCell ref="C8:G8"/>
    <mergeCell ref="G15:G16"/>
    <mergeCell ref="A17:I17"/>
    <mergeCell ref="A23:I23"/>
    <mergeCell ref="D15:F15"/>
    <mergeCell ref="A15:A16"/>
    <mergeCell ref="H15:H16"/>
    <mergeCell ref="I15:I16"/>
    <mergeCell ref="A22:B22"/>
    <mergeCell ref="A1:B7"/>
    <mergeCell ref="C1:H4"/>
    <mergeCell ref="C5:E5"/>
    <mergeCell ref="F5:H5"/>
    <mergeCell ref="C6:E6"/>
    <mergeCell ref="F6:H6"/>
  </mergeCells>
  <printOptions horizontalCentered="1"/>
  <pageMargins left="0.98425196850393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7">
      <selection activeCell="A13" sqref="A13"/>
    </sheetView>
  </sheetViews>
  <sheetFormatPr defaultColWidth="11.421875" defaultRowHeight="12.75"/>
  <cols>
    <col min="1" max="1" width="7.57421875" style="6" customWidth="1"/>
    <col min="2" max="2" width="21.140625" style="6" customWidth="1"/>
    <col min="3" max="3" width="20.421875" style="6" customWidth="1"/>
    <col min="4" max="4" width="14.00390625" style="6" customWidth="1"/>
    <col min="5" max="5" width="9.140625" style="6" customWidth="1"/>
    <col min="6" max="6" width="8.57421875" style="6" customWidth="1"/>
    <col min="7" max="7" width="7.7109375" style="6" customWidth="1"/>
    <col min="8" max="8" width="6.57421875" style="6" customWidth="1"/>
    <col min="9" max="9" width="14.00390625" style="6" customWidth="1"/>
    <col min="10" max="16384" width="11.421875" style="6" customWidth="1"/>
  </cols>
  <sheetData>
    <row r="1" spans="1:9" ht="12.75">
      <c r="A1" s="249"/>
      <c r="B1" s="249"/>
      <c r="C1" s="250" t="s">
        <v>184</v>
      </c>
      <c r="D1" s="251"/>
      <c r="E1" s="251"/>
      <c r="F1" s="251"/>
      <c r="G1" s="251"/>
      <c r="H1" s="251"/>
      <c r="I1" s="195"/>
    </row>
    <row r="2" spans="1:9" ht="12.75">
      <c r="A2" s="249"/>
      <c r="B2" s="249"/>
      <c r="C2" s="252"/>
      <c r="D2" s="253"/>
      <c r="E2" s="253"/>
      <c r="F2" s="253"/>
      <c r="G2" s="253"/>
      <c r="H2" s="253"/>
      <c r="I2" s="195"/>
    </row>
    <row r="3" spans="1:9" ht="12.75">
      <c r="A3" s="249"/>
      <c r="B3" s="249"/>
      <c r="C3" s="252"/>
      <c r="D3" s="253"/>
      <c r="E3" s="253"/>
      <c r="F3" s="253"/>
      <c r="G3" s="253"/>
      <c r="H3" s="253"/>
      <c r="I3" s="195" t="s">
        <v>185</v>
      </c>
    </row>
    <row r="4" spans="1:9" ht="12.75">
      <c r="A4" s="249"/>
      <c r="B4" s="249"/>
      <c r="C4" s="254"/>
      <c r="D4" s="255"/>
      <c r="E4" s="255"/>
      <c r="F4" s="255"/>
      <c r="G4" s="255"/>
      <c r="H4" s="255"/>
      <c r="I4" s="195" t="s">
        <v>186</v>
      </c>
    </row>
    <row r="5" spans="1:9" ht="13.5">
      <c r="A5" s="249"/>
      <c r="B5" s="249"/>
      <c r="C5" s="256" t="s">
        <v>187</v>
      </c>
      <c r="D5" s="256"/>
      <c r="E5" s="256"/>
      <c r="F5" s="257" t="s">
        <v>188</v>
      </c>
      <c r="G5" s="257"/>
      <c r="H5" s="257"/>
      <c r="I5" s="195"/>
    </row>
    <row r="6" spans="1:11" s="26" customFormat="1" ht="18">
      <c r="A6" s="249"/>
      <c r="B6" s="249"/>
      <c r="C6" s="256">
        <v>0</v>
      </c>
      <c r="D6" s="256"/>
      <c r="E6" s="256"/>
      <c r="F6" s="257" t="s">
        <v>189</v>
      </c>
      <c r="G6" s="257"/>
      <c r="H6" s="257"/>
      <c r="I6" s="195"/>
      <c r="J6" s="24"/>
      <c r="K6" s="25"/>
    </row>
    <row r="7" spans="1:11" ht="15.75" customHeight="1">
      <c r="A7" s="249"/>
      <c r="B7" s="249"/>
      <c r="C7" s="196"/>
      <c r="D7" s="196"/>
      <c r="E7" s="196"/>
      <c r="F7" s="197"/>
      <c r="G7" s="197"/>
      <c r="H7" s="197"/>
      <c r="I7" s="196"/>
      <c r="J7" s="7"/>
      <c r="K7" s="11"/>
    </row>
    <row r="8" spans="1:11" s="15" customFormat="1" ht="14.25">
      <c r="A8" s="258" t="s">
        <v>7</v>
      </c>
      <c r="B8" s="258"/>
      <c r="C8" s="230" t="str">
        <f>'POA-01'!C8:H8</f>
        <v>ORDENACIÓN Y MANEJO DE AREAS DE BOSQUE NATURAL</v>
      </c>
      <c r="D8" s="32"/>
      <c r="E8" s="184"/>
      <c r="F8" s="184"/>
      <c r="G8" s="20"/>
      <c r="H8" s="20"/>
      <c r="I8" s="20"/>
      <c r="J8" s="20"/>
      <c r="K8" s="16"/>
    </row>
    <row r="9" spans="1:11" s="15" customFormat="1" ht="15" customHeight="1">
      <c r="A9" s="182"/>
      <c r="B9" s="182"/>
      <c r="C9" s="182"/>
      <c r="D9" s="184"/>
      <c r="E9" s="184" t="str">
        <f>'POA-05'!H8</f>
        <v>CODIGO</v>
      </c>
      <c r="F9" s="307" t="str">
        <f>'POA-05'!I8</f>
        <v>111-902-2</v>
      </c>
      <c r="G9" s="307"/>
      <c r="H9" s="20"/>
      <c r="I9" s="20"/>
      <c r="J9" s="20"/>
      <c r="K9" s="16"/>
    </row>
    <row r="10" spans="1:11" s="15" customFormat="1" ht="14.25">
      <c r="A10" s="259" t="str">
        <f>+'POA-01'!A10:B10</f>
        <v>APROPIACION INICIAL: </v>
      </c>
      <c r="B10" s="259"/>
      <c r="C10" s="227">
        <f>'POA-01'!C10</f>
        <v>369055532</v>
      </c>
      <c r="D10" s="184"/>
      <c r="E10" s="184"/>
      <c r="F10" s="184"/>
      <c r="G10" s="20"/>
      <c r="H10" s="20"/>
      <c r="I10" s="20"/>
      <c r="J10" s="20"/>
      <c r="K10" s="16"/>
    </row>
    <row r="11" spans="1:11" s="15" customFormat="1" ht="14.25">
      <c r="A11" s="259" t="s">
        <v>8</v>
      </c>
      <c r="B11" s="259"/>
      <c r="C11" s="191">
        <f>'POA-01'!C11</f>
        <v>0</v>
      </c>
      <c r="D11" s="184"/>
      <c r="E11" s="184"/>
      <c r="F11" s="184"/>
      <c r="G11" s="20"/>
      <c r="H11" s="20"/>
      <c r="I11" s="20"/>
      <c r="J11" s="20"/>
      <c r="K11" s="16"/>
    </row>
    <row r="12" spans="1:11" s="15" customFormat="1" ht="14.25">
      <c r="A12" s="259" t="str">
        <f>+'POA-01'!A12:B12</f>
        <v>APROPIACION FINAL: </v>
      </c>
      <c r="B12" s="259"/>
      <c r="C12" s="191">
        <f>'POA-01'!C12</f>
        <v>369055532</v>
      </c>
      <c r="D12" s="184"/>
      <c r="E12" s="184"/>
      <c r="F12" s="184"/>
      <c r="G12" s="20"/>
      <c r="H12" s="20"/>
      <c r="I12" s="20"/>
      <c r="J12" s="20"/>
      <c r="K12" s="16"/>
    </row>
    <row r="13" spans="2:11" s="15" customFormat="1" ht="14.25">
      <c r="B13" s="16"/>
      <c r="C13" s="29"/>
      <c r="D13" s="20"/>
      <c r="E13" s="20"/>
      <c r="F13" s="20"/>
      <c r="G13" s="20"/>
      <c r="H13" s="20"/>
      <c r="I13" s="20"/>
      <c r="J13" s="20"/>
      <c r="K13" s="16"/>
    </row>
    <row r="14" s="14" customFormat="1" ht="11.25"/>
    <row r="15" spans="1:4" s="17" customFormat="1" ht="12.75" thickBot="1">
      <c r="A15" s="21" t="s">
        <v>46</v>
      </c>
      <c r="B15" s="21"/>
      <c r="D15" s="18" t="s">
        <v>47</v>
      </c>
    </row>
    <row r="16" spans="1:4" s="14" customFormat="1" ht="12.75" customHeight="1" thickBot="1">
      <c r="A16" s="78" t="s">
        <v>48</v>
      </c>
      <c r="B16" s="308" t="s">
        <v>33</v>
      </c>
      <c r="C16" s="309"/>
      <c r="D16" s="79" t="s">
        <v>25</v>
      </c>
    </row>
    <row r="17" spans="1:4" s="14" customFormat="1" ht="11.25">
      <c r="A17" s="76">
        <v>2</v>
      </c>
      <c r="B17" s="310" t="s">
        <v>143</v>
      </c>
      <c r="C17" s="311"/>
      <c r="D17" s="77">
        <f>SUM(D18:D34)</f>
        <v>2000000</v>
      </c>
    </row>
    <row r="18" spans="1:4" s="14" customFormat="1" ht="11.25">
      <c r="A18" s="51" t="s">
        <v>119</v>
      </c>
      <c r="B18" s="305" t="s">
        <v>118</v>
      </c>
      <c r="C18" s="306"/>
      <c r="D18" s="49"/>
    </row>
    <row r="19" spans="1:4" s="14" customFormat="1" ht="11.25">
      <c r="A19" s="51" t="s">
        <v>120</v>
      </c>
      <c r="B19" s="305" t="s">
        <v>121</v>
      </c>
      <c r="C19" s="306"/>
      <c r="D19" s="49"/>
    </row>
    <row r="20" spans="1:4" s="14" customFormat="1" ht="11.25">
      <c r="A20" s="51" t="s">
        <v>122</v>
      </c>
      <c r="B20" s="305" t="s">
        <v>133</v>
      </c>
      <c r="C20" s="306"/>
      <c r="D20" s="49"/>
    </row>
    <row r="21" spans="1:4" s="14" customFormat="1" ht="11.25">
      <c r="A21" s="51" t="s">
        <v>123</v>
      </c>
      <c r="B21" s="305" t="s">
        <v>134</v>
      </c>
      <c r="C21" s="306"/>
      <c r="D21" s="49">
        <v>2000000</v>
      </c>
    </row>
    <row r="22" spans="1:4" s="14" customFormat="1" ht="11.25">
      <c r="A22" s="51" t="s">
        <v>124</v>
      </c>
      <c r="B22" s="305" t="s">
        <v>144</v>
      </c>
      <c r="C22" s="306"/>
      <c r="D22" s="49"/>
    </row>
    <row r="23" spans="1:4" s="14" customFormat="1" ht="11.25">
      <c r="A23" s="51" t="s">
        <v>125</v>
      </c>
      <c r="B23" s="305" t="s">
        <v>135</v>
      </c>
      <c r="C23" s="306"/>
      <c r="D23" s="49"/>
    </row>
    <row r="24" spans="1:4" s="14" customFormat="1" ht="11.25">
      <c r="A24" s="51" t="s">
        <v>126</v>
      </c>
      <c r="B24" s="305" t="s">
        <v>136</v>
      </c>
      <c r="C24" s="306"/>
      <c r="D24" s="49"/>
    </row>
    <row r="25" spans="1:4" s="14" customFormat="1" ht="11.25">
      <c r="A25" s="51" t="s">
        <v>127</v>
      </c>
      <c r="B25" s="305" t="s">
        <v>137</v>
      </c>
      <c r="C25" s="306"/>
      <c r="D25" s="49"/>
    </row>
    <row r="26" spans="1:4" s="14" customFormat="1" ht="11.25">
      <c r="A26" s="51" t="s">
        <v>128</v>
      </c>
      <c r="B26" s="305" t="s">
        <v>138</v>
      </c>
      <c r="C26" s="306"/>
      <c r="D26" s="49"/>
    </row>
    <row r="27" spans="1:4" s="14" customFormat="1" ht="11.25">
      <c r="A27" s="51" t="s">
        <v>129</v>
      </c>
      <c r="B27" s="305" t="s">
        <v>139</v>
      </c>
      <c r="C27" s="306"/>
      <c r="D27" s="49"/>
    </row>
    <row r="28" spans="1:4" s="14" customFormat="1" ht="11.25">
      <c r="A28" s="51" t="s">
        <v>130</v>
      </c>
      <c r="B28" s="305" t="s">
        <v>140</v>
      </c>
      <c r="C28" s="306"/>
      <c r="D28" s="49"/>
    </row>
    <row r="29" spans="1:4" s="14" customFormat="1" ht="11.25">
      <c r="A29" s="51" t="s">
        <v>131</v>
      </c>
      <c r="B29" s="305" t="s">
        <v>141</v>
      </c>
      <c r="C29" s="306"/>
      <c r="D29" s="49"/>
    </row>
    <row r="30" spans="1:4" s="14" customFormat="1" ht="11.25">
      <c r="A30" s="51" t="s">
        <v>132</v>
      </c>
      <c r="B30" s="305" t="s">
        <v>142</v>
      </c>
      <c r="C30" s="306"/>
      <c r="D30" s="49"/>
    </row>
    <row r="31" spans="1:4" s="14" customFormat="1" ht="11.25">
      <c r="A31" s="51" t="s">
        <v>145</v>
      </c>
      <c r="B31" s="305" t="s">
        <v>146</v>
      </c>
      <c r="C31" s="306"/>
      <c r="D31" s="49"/>
    </row>
    <row r="32" spans="1:4" s="14" customFormat="1" ht="11.25">
      <c r="A32" s="51">
        <v>2.17</v>
      </c>
      <c r="B32" s="305" t="s">
        <v>157</v>
      </c>
      <c r="C32" s="306"/>
      <c r="D32" s="49"/>
    </row>
    <row r="33" spans="1:4" s="14" customFormat="1" ht="11.25">
      <c r="A33" s="51"/>
      <c r="B33" s="305"/>
      <c r="C33" s="306"/>
      <c r="D33" s="49"/>
    </row>
    <row r="34" spans="1:4" s="14" customFormat="1" ht="11.25">
      <c r="A34" s="51"/>
      <c r="B34" s="305"/>
      <c r="C34" s="306"/>
      <c r="D34" s="49"/>
    </row>
    <row r="35" spans="1:4" s="14" customFormat="1" ht="11.25">
      <c r="A35" s="51"/>
      <c r="B35" s="305"/>
      <c r="C35" s="306"/>
      <c r="D35" s="49"/>
    </row>
    <row r="36" spans="1:4" s="14" customFormat="1" ht="11.25">
      <c r="A36" s="51"/>
      <c r="B36" s="305"/>
      <c r="C36" s="306"/>
      <c r="D36" s="49"/>
    </row>
    <row r="37" s="14" customFormat="1" ht="11.25">
      <c r="A37" s="52"/>
    </row>
    <row r="38" s="14" customFormat="1" ht="14.25">
      <c r="A38" s="15"/>
    </row>
    <row r="39" s="14" customFormat="1" ht="14.25">
      <c r="A39" s="15"/>
    </row>
    <row r="40" s="14" customFormat="1" ht="11.25"/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="14" customFormat="1" ht="11.25"/>
    <row r="296" s="14" customFormat="1" ht="11.25"/>
    <row r="297" s="14" customFormat="1" ht="11.25"/>
    <row r="298" s="14" customFormat="1" ht="11.25"/>
    <row r="299" s="14" customFormat="1" ht="11.25"/>
    <row r="300" s="14" customFormat="1" ht="11.25"/>
    <row r="301" s="14" customFormat="1" ht="11.25"/>
    <row r="302" s="14" customFormat="1" ht="11.25"/>
    <row r="303" s="14" customFormat="1" ht="11.25"/>
    <row r="304" s="14" customFormat="1" ht="11.25"/>
    <row r="305" s="14" customFormat="1" ht="11.25"/>
    <row r="306" s="14" customFormat="1" ht="11.25"/>
    <row r="307" s="14" customFormat="1" ht="11.25"/>
    <row r="308" s="14" customFormat="1" ht="11.25"/>
    <row r="309" s="14" customFormat="1" ht="11.25"/>
    <row r="310" s="14" customFormat="1" ht="11.25"/>
    <row r="311" s="14" customFormat="1" ht="11.25"/>
    <row r="312" s="14" customFormat="1" ht="11.25"/>
    <row r="313" s="14" customFormat="1" ht="11.25"/>
    <row r="314" s="14" customFormat="1" ht="11.25"/>
    <row r="315" s="14" customFormat="1" ht="11.25"/>
    <row r="316" s="14" customFormat="1" ht="11.25"/>
    <row r="317" s="14" customFormat="1" ht="11.25"/>
    <row r="318" s="14" customFormat="1" ht="11.25"/>
    <row r="319" s="14" customFormat="1" ht="11.25"/>
    <row r="320" s="14" customFormat="1" ht="11.25"/>
    <row r="321" s="14" customFormat="1" ht="11.25"/>
    <row r="322" s="14" customFormat="1" ht="11.25"/>
    <row r="323" s="14" customFormat="1" ht="11.25"/>
    <row r="324" s="14" customFormat="1" ht="11.25"/>
    <row r="325" s="14" customFormat="1" ht="11.25"/>
    <row r="326" s="14" customFormat="1" ht="11.25"/>
    <row r="327" s="14" customFormat="1" ht="11.25"/>
    <row r="328" s="14" customFormat="1" ht="11.25"/>
    <row r="329" s="14" customFormat="1" ht="11.25"/>
    <row r="330" s="14" customFormat="1" ht="11.25"/>
    <row r="331" s="14" customFormat="1" ht="11.25"/>
    <row r="332" s="14" customFormat="1" ht="11.25"/>
    <row r="333" s="14" customFormat="1" ht="11.25"/>
    <row r="334" s="14" customFormat="1" ht="11.25"/>
    <row r="335" s="14" customFormat="1" ht="11.25"/>
    <row r="336" s="14" customFormat="1" ht="11.25"/>
    <row r="337" s="14" customFormat="1" ht="11.25"/>
    <row r="338" s="14" customFormat="1" ht="11.25"/>
    <row r="339" s="14" customFormat="1" ht="11.25"/>
    <row r="340" s="14" customFormat="1" ht="11.25"/>
    <row r="341" s="14" customFormat="1" ht="11.25"/>
    <row r="342" s="14" customFormat="1" ht="11.25"/>
    <row r="343" s="14" customFormat="1" ht="11.25"/>
    <row r="344" s="14" customFormat="1" ht="11.25"/>
    <row r="345" s="14" customFormat="1" ht="11.25"/>
    <row r="346" s="14" customFormat="1" ht="11.25"/>
    <row r="347" s="14" customFormat="1" ht="11.25"/>
    <row r="348" s="14" customFormat="1" ht="11.25"/>
    <row r="349" s="14" customFormat="1" ht="11.25"/>
    <row r="350" s="14" customFormat="1" ht="11.25"/>
    <row r="351" s="14" customFormat="1" ht="11.25"/>
    <row r="352" s="14" customFormat="1" ht="11.25"/>
    <row r="353" s="14" customFormat="1" ht="11.25"/>
    <row r="354" s="14" customFormat="1" ht="11.25"/>
    <row r="355" s="14" customFormat="1" ht="11.25"/>
    <row r="356" s="14" customFormat="1" ht="11.25"/>
    <row r="357" s="14" customFormat="1" ht="11.25"/>
    <row r="358" s="14" customFormat="1" ht="11.25"/>
    <row r="359" s="14" customFormat="1" ht="11.25"/>
    <row r="360" s="14" customFormat="1" ht="11.25"/>
    <row r="361" s="14" customFormat="1" ht="11.25"/>
    <row r="362" s="14" customFormat="1" ht="11.25"/>
    <row r="363" s="14" customFormat="1" ht="11.25"/>
  </sheetData>
  <sheetProtection/>
  <mergeCells count="32">
    <mergeCell ref="F9:G9"/>
    <mergeCell ref="B24:C24"/>
    <mergeCell ref="B16:C16"/>
    <mergeCell ref="B17:C17"/>
    <mergeCell ref="B18:C18"/>
    <mergeCell ref="A8:B8"/>
    <mergeCell ref="A10:B10"/>
    <mergeCell ref="B22:C22"/>
    <mergeCell ref="B23:C23"/>
    <mergeCell ref="B21:C21"/>
    <mergeCell ref="B29:C29"/>
    <mergeCell ref="B30:C30"/>
    <mergeCell ref="B27:C27"/>
    <mergeCell ref="B26:C26"/>
    <mergeCell ref="B28:C28"/>
    <mergeCell ref="B25:C25"/>
    <mergeCell ref="B31:C31"/>
    <mergeCell ref="B36:C36"/>
    <mergeCell ref="B32:C32"/>
    <mergeCell ref="B33:C33"/>
    <mergeCell ref="B34:C34"/>
    <mergeCell ref="B35:C35"/>
    <mergeCell ref="C5:E5"/>
    <mergeCell ref="F5:H5"/>
    <mergeCell ref="C6:E6"/>
    <mergeCell ref="F6:H6"/>
    <mergeCell ref="B20:C20"/>
    <mergeCell ref="A11:B11"/>
    <mergeCell ref="A12:B12"/>
    <mergeCell ref="A1:B7"/>
    <mergeCell ref="C1:H4"/>
    <mergeCell ref="B19:C19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C26">
      <selection activeCell="O48" sqref="O48"/>
    </sheetView>
  </sheetViews>
  <sheetFormatPr defaultColWidth="11.421875" defaultRowHeight="12.75"/>
  <cols>
    <col min="1" max="1" width="7.28125" style="54" customWidth="1"/>
    <col min="2" max="2" width="24.140625" style="54" customWidth="1"/>
    <col min="3" max="3" width="12.00390625" style="54" customWidth="1"/>
    <col min="4" max="4" width="9.140625" style="54" customWidth="1"/>
    <col min="5" max="5" width="10.57421875" style="54" customWidth="1"/>
    <col min="6" max="6" width="10.7109375" style="54" customWidth="1"/>
    <col min="7" max="7" width="12.28125" style="54" customWidth="1"/>
    <col min="8" max="8" width="10.8515625" style="54" customWidth="1"/>
    <col min="9" max="9" width="12.7109375" style="54" customWidth="1"/>
    <col min="10" max="10" width="12.140625" style="54" customWidth="1"/>
    <col min="11" max="11" width="10.00390625" style="54" customWidth="1"/>
    <col min="12" max="12" width="12.421875" style="54" customWidth="1"/>
    <col min="13" max="13" width="10.57421875" style="54" customWidth="1"/>
    <col min="14" max="14" width="9.421875" style="54" customWidth="1"/>
    <col min="15" max="15" width="8.7109375" style="54" customWidth="1"/>
    <col min="16" max="16" width="12.28125" style="54" customWidth="1"/>
    <col min="17" max="17" width="14.28125" style="54" bestFit="1" customWidth="1"/>
    <col min="18" max="16384" width="11.421875" style="54" customWidth="1"/>
  </cols>
  <sheetData>
    <row r="1" spans="1:9" ht="11.25" customHeight="1">
      <c r="A1" s="249"/>
      <c r="B1" s="249"/>
      <c r="C1" s="250" t="s">
        <v>184</v>
      </c>
      <c r="D1" s="251"/>
      <c r="E1" s="251"/>
      <c r="F1" s="251"/>
      <c r="G1" s="251"/>
      <c r="H1" s="251"/>
      <c r="I1" s="195"/>
    </row>
    <row r="2" spans="1:9" ht="11.25" customHeight="1">
      <c r="A2" s="249"/>
      <c r="B2" s="249"/>
      <c r="C2" s="252"/>
      <c r="D2" s="253"/>
      <c r="E2" s="253"/>
      <c r="F2" s="253"/>
      <c r="G2" s="253"/>
      <c r="H2" s="253"/>
      <c r="I2" s="195"/>
    </row>
    <row r="3" spans="1:9" ht="11.25" customHeight="1">
      <c r="A3" s="249"/>
      <c r="B3" s="249"/>
      <c r="C3" s="252"/>
      <c r="D3" s="253"/>
      <c r="E3" s="253"/>
      <c r="F3" s="253"/>
      <c r="G3" s="253"/>
      <c r="H3" s="253"/>
      <c r="I3" s="195" t="s">
        <v>185</v>
      </c>
    </row>
    <row r="4" spans="1:9" ht="11.25" customHeight="1">
      <c r="A4" s="249"/>
      <c r="B4" s="249"/>
      <c r="C4" s="254"/>
      <c r="D4" s="255"/>
      <c r="E4" s="255"/>
      <c r="F4" s="255"/>
      <c r="G4" s="255"/>
      <c r="H4" s="255"/>
      <c r="I4" s="195" t="s">
        <v>186</v>
      </c>
    </row>
    <row r="5" spans="1:9" ht="12.75" customHeight="1">
      <c r="A5" s="249"/>
      <c r="B5" s="249"/>
      <c r="C5" s="256" t="s">
        <v>187</v>
      </c>
      <c r="D5" s="256"/>
      <c r="E5" s="256"/>
      <c r="F5" s="257" t="s">
        <v>188</v>
      </c>
      <c r="G5" s="257"/>
      <c r="H5" s="257"/>
      <c r="I5" s="195"/>
    </row>
    <row r="6" spans="1:9" ht="12.75" customHeight="1">
      <c r="A6" s="249"/>
      <c r="B6" s="249"/>
      <c r="C6" s="256">
        <v>0</v>
      </c>
      <c r="D6" s="256"/>
      <c r="E6" s="256"/>
      <c r="F6" s="257" t="s">
        <v>189</v>
      </c>
      <c r="G6" s="257"/>
      <c r="H6" s="257"/>
      <c r="I6" s="195"/>
    </row>
    <row r="7" spans="1:16" ht="12.75" customHeight="1">
      <c r="A7" s="249"/>
      <c r="B7" s="249"/>
      <c r="C7" s="196"/>
      <c r="D7" s="196"/>
      <c r="E7" s="196"/>
      <c r="F7" s="197"/>
      <c r="G7" s="197"/>
      <c r="H7" s="197"/>
      <c r="I7" s="196"/>
      <c r="J7" s="231"/>
      <c r="K7" s="231"/>
      <c r="L7" s="231"/>
      <c r="M7" s="231"/>
      <c r="N7" s="231"/>
      <c r="O7" s="231"/>
      <c r="P7" s="231"/>
    </row>
    <row r="8" spans="1:16" s="55" customFormat="1" ht="10.5">
      <c r="A8" s="312" t="s">
        <v>176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1:16" ht="11.25" thickBo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</row>
    <row r="10" spans="1:16" ht="12.75" customHeight="1" thickBot="1">
      <c r="A10" s="316"/>
      <c r="B10" s="318" t="s">
        <v>26</v>
      </c>
      <c r="C10" s="320" t="s">
        <v>149</v>
      </c>
      <c r="D10" s="313" t="s">
        <v>51</v>
      </c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5"/>
      <c r="P10" s="322" t="s">
        <v>29</v>
      </c>
    </row>
    <row r="11" spans="1:16" ht="13.5" customHeight="1" thickBot="1">
      <c r="A11" s="317"/>
      <c r="B11" s="319"/>
      <c r="C11" s="321"/>
      <c r="D11" s="85" t="s">
        <v>53</v>
      </c>
      <c r="E11" s="86" t="s">
        <v>159</v>
      </c>
      <c r="F11" s="86" t="s">
        <v>54</v>
      </c>
      <c r="G11" s="86" t="s">
        <v>55</v>
      </c>
      <c r="H11" s="86" t="s">
        <v>56</v>
      </c>
      <c r="I11" s="86" t="s">
        <v>57</v>
      </c>
      <c r="J11" s="86" t="s">
        <v>58</v>
      </c>
      <c r="K11" s="86" t="s">
        <v>59</v>
      </c>
      <c r="L11" s="86" t="s">
        <v>60</v>
      </c>
      <c r="M11" s="86" t="s">
        <v>61</v>
      </c>
      <c r="N11" s="86" t="s">
        <v>62</v>
      </c>
      <c r="O11" s="87" t="s">
        <v>63</v>
      </c>
      <c r="P11" s="323"/>
    </row>
    <row r="12" spans="1:16" ht="10.5">
      <c r="A12" s="82">
        <v>1000</v>
      </c>
      <c r="B12" s="83" t="s">
        <v>64</v>
      </c>
      <c r="C12" s="124"/>
      <c r="D12" s="84">
        <f aca="true" t="shared" si="0" ref="D12:J12">+D13+D14</f>
        <v>0</v>
      </c>
      <c r="E12" s="84">
        <f t="shared" si="0"/>
        <v>0</v>
      </c>
      <c r="F12" s="84">
        <f t="shared" si="0"/>
        <v>0</v>
      </c>
      <c r="G12" s="84">
        <f t="shared" si="0"/>
        <v>0</v>
      </c>
      <c r="H12" s="84">
        <f t="shared" si="0"/>
        <v>0</v>
      </c>
      <c r="I12" s="84">
        <f t="shared" si="0"/>
        <v>0</v>
      </c>
      <c r="J12" s="84">
        <f t="shared" si="0"/>
        <v>0</v>
      </c>
      <c r="K12" s="84">
        <v>3389797.369</v>
      </c>
      <c r="L12" s="84">
        <v>3389797.369</v>
      </c>
      <c r="M12" s="84">
        <v>3389797.369</v>
      </c>
      <c r="N12" s="84">
        <v>3389797.369</v>
      </c>
      <c r="O12" s="84">
        <v>3389797.369</v>
      </c>
      <c r="P12" s="84">
        <f>SUM(D12:O12)</f>
        <v>16948986.845</v>
      </c>
    </row>
    <row r="13" spans="1:16" ht="10.5">
      <c r="A13" s="61">
        <v>1001</v>
      </c>
      <c r="B13" s="61" t="s">
        <v>65</v>
      </c>
      <c r="C13" s="125"/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65">
        <f aca="true" t="shared" si="1" ref="P13:P50">SUM(D13:O13)</f>
        <v>0</v>
      </c>
    </row>
    <row r="14" spans="1:16" ht="10.5">
      <c r="A14" s="61">
        <v>1002</v>
      </c>
      <c r="B14" s="61" t="s">
        <v>66</v>
      </c>
      <c r="C14" s="125"/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65">
        <f t="shared" si="1"/>
        <v>0</v>
      </c>
    </row>
    <row r="15" spans="1:16" ht="10.5">
      <c r="A15" s="63">
        <v>2000</v>
      </c>
      <c r="B15" s="61" t="s">
        <v>67</v>
      </c>
      <c r="C15" s="126"/>
      <c r="D15" s="84">
        <f>+D16+D17+D21+D22+D26+D29+D33+D34+D35+D36+D37+D38+D39+D40+D41+D44+D45</f>
        <v>0</v>
      </c>
      <c r="E15" s="84">
        <f aca="true" t="shared" si="2" ref="E15:K15">+E16+E17+E21+E22+E26+E29+E33+E34+E35+E36+E37+E38+E39+E40+E41+E44+E45</f>
        <v>0</v>
      </c>
      <c r="F15" s="84">
        <v>0</v>
      </c>
      <c r="G15" s="84">
        <f t="shared" si="2"/>
        <v>0</v>
      </c>
      <c r="H15" s="84">
        <f t="shared" si="2"/>
        <v>0</v>
      </c>
      <c r="I15" s="84">
        <f t="shared" si="2"/>
        <v>0</v>
      </c>
      <c r="J15" s="84">
        <f t="shared" si="2"/>
        <v>0</v>
      </c>
      <c r="K15" s="84">
        <f t="shared" si="2"/>
        <v>0</v>
      </c>
      <c r="L15" s="84"/>
      <c r="M15" s="84"/>
      <c r="N15" s="84"/>
      <c r="O15" s="84"/>
      <c r="P15" s="65"/>
    </row>
    <row r="16" spans="1:16" ht="10.5">
      <c r="A16" s="61">
        <v>2001</v>
      </c>
      <c r="B16" s="61" t="s">
        <v>68</v>
      </c>
      <c r="C16" s="125"/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65">
        <f t="shared" si="1"/>
        <v>0</v>
      </c>
    </row>
    <row r="17" spans="1:16" ht="10.5">
      <c r="A17" s="61">
        <v>2002</v>
      </c>
      <c r="B17" s="61" t="s">
        <v>69</v>
      </c>
      <c r="C17" s="125">
        <f>'POA-03'!H23</f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65">
        <f t="shared" si="1"/>
        <v>0</v>
      </c>
    </row>
    <row r="18" spans="1:16" ht="10.5">
      <c r="A18" s="61" t="s">
        <v>70</v>
      </c>
      <c r="B18" s="61" t="s">
        <v>71</v>
      </c>
      <c r="C18" s="125"/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65">
        <f t="shared" si="1"/>
        <v>0</v>
      </c>
    </row>
    <row r="19" spans="1:17" ht="10.5">
      <c r="A19" s="61" t="s">
        <v>72</v>
      </c>
      <c r="B19" s="61" t="s">
        <v>73</v>
      </c>
      <c r="C19" s="125"/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65">
        <f t="shared" si="1"/>
        <v>0</v>
      </c>
      <c r="Q19" s="238"/>
    </row>
    <row r="20" spans="1:16" ht="10.5">
      <c r="A20" s="61" t="s">
        <v>74</v>
      </c>
      <c r="B20" s="61" t="s">
        <v>75</v>
      </c>
      <c r="C20" s="125"/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65">
        <f t="shared" si="1"/>
        <v>0</v>
      </c>
    </row>
    <row r="21" spans="1:17" ht="12">
      <c r="A21" s="61">
        <v>2003</v>
      </c>
      <c r="B21" s="68" t="s">
        <v>76</v>
      </c>
      <c r="C21" s="125">
        <f>'POA-06'!D18</f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65">
        <f t="shared" si="1"/>
        <v>0</v>
      </c>
      <c r="Q21" s="150"/>
    </row>
    <row r="22" spans="1:17" ht="12">
      <c r="A22" s="61">
        <v>2004</v>
      </c>
      <c r="B22" s="61" t="s">
        <v>77</v>
      </c>
      <c r="C22" s="125">
        <f>'POA-06'!D19</f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65">
        <f t="shared" si="1"/>
        <v>0</v>
      </c>
      <c r="Q22" s="152"/>
    </row>
    <row r="23" spans="1:17" ht="12">
      <c r="A23" s="61" t="s">
        <v>78</v>
      </c>
      <c r="B23" s="61" t="s">
        <v>79</v>
      </c>
      <c r="C23" s="125"/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65">
        <f t="shared" si="1"/>
        <v>0</v>
      </c>
      <c r="Q23" s="152"/>
    </row>
    <row r="24" spans="1:17" ht="10.5">
      <c r="A24" s="61" t="s">
        <v>80</v>
      </c>
      <c r="B24" s="61" t="s">
        <v>81</v>
      </c>
      <c r="C24" s="125"/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65">
        <f t="shared" si="1"/>
        <v>0</v>
      </c>
      <c r="Q24" s="239"/>
    </row>
    <row r="25" spans="1:16" ht="10.5">
      <c r="A25" s="61" t="s">
        <v>82</v>
      </c>
      <c r="B25" s="61" t="s">
        <v>83</v>
      </c>
      <c r="C25" s="125"/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65">
        <f t="shared" si="1"/>
        <v>0</v>
      </c>
    </row>
    <row r="26" spans="1:16" ht="10.5">
      <c r="A26" s="61">
        <v>2005</v>
      </c>
      <c r="B26" s="61" t="s">
        <v>84</v>
      </c>
      <c r="C26" s="125">
        <f>'POA-06'!D20</f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65">
        <f t="shared" si="1"/>
        <v>0</v>
      </c>
    </row>
    <row r="27" spans="1:16" ht="10.5">
      <c r="A27" s="61" t="s">
        <v>85</v>
      </c>
      <c r="B27" s="61" t="s">
        <v>86</v>
      </c>
      <c r="C27" s="125"/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65">
        <f t="shared" si="1"/>
        <v>0</v>
      </c>
    </row>
    <row r="28" spans="1:16" ht="10.5">
      <c r="A28" s="61" t="s">
        <v>87</v>
      </c>
      <c r="B28" s="61" t="s">
        <v>88</v>
      </c>
      <c r="C28" s="125"/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65">
        <f t="shared" si="1"/>
        <v>0</v>
      </c>
    </row>
    <row r="29" spans="1:16" ht="10.5">
      <c r="A29" s="61">
        <v>2006</v>
      </c>
      <c r="B29" s="61" t="s">
        <v>89</v>
      </c>
      <c r="C29" s="125">
        <f>'POA-06'!D21</f>
        <v>2000000</v>
      </c>
      <c r="D29" s="125">
        <f>'POA-06'!E21</f>
        <v>0</v>
      </c>
      <c r="E29" s="125">
        <f>'POA-06'!F21</f>
        <v>0</v>
      </c>
      <c r="F29" s="125">
        <f>'POA-06'!G21</f>
        <v>0</v>
      </c>
      <c r="G29" s="125">
        <f>'POA-06'!H21</f>
        <v>0</v>
      </c>
      <c r="H29" s="125">
        <f>'POA-06'!I21</f>
        <v>0</v>
      </c>
      <c r="I29" s="125">
        <f>'POA-06'!J21</f>
        <v>0</v>
      </c>
      <c r="J29" s="125"/>
      <c r="K29" s="125"/>
      <c r="L29" s="125">
        <v>500000</v>
      </c>
      <c r="M29" s="125">
        <v>500000</v>
      </c>
      <c r="N29" s="125">
        <v>500000</v>
      </c>
      <c r="O29" s="125">
        <v>500000</v>
      </c>
      <c r="P29" s="65">
        <f t="shared" si="1"/>
        <v>2000000</v>
      </c>
    </row>
    <row r="30" spans="1:16" ht="10.5">
      <c r="A30" s="61" t="s">
        <v>90</v>
      </c>
      <c r="B30" s="61" t="s">
        <v>91</v>
      </c>
      <c r="C30" s="125"/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65">
        <f t="shared" si="1"/>
        <v>0</v>
      </c>
    </row>
    <row r="31" spans="1:16" ht="21">
      <c r="A31" s="61" t="s">
        <v>92</v>
      </c>
      <c r="B31" s="68" t="s">
        <v>147</v>
      </c>
      <c r="C31" s="125"/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65">
        <f t="shared" si="1"/>
        <v>0</v>
      </c>
    </row>
    <row r="32" spans="1:16" ht="10.5">
      <c r="A32" s="61" t="s">
        <v>93</v>
      </c>
      <c r="B32" s="61" t="s">
        <v>94</v>
      </c>
      <c r="C32" s="125"/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65">
        <f t="shared" si="1"/>
        <v>0</v>
      </c>
    </row>
    <row r="33" spans="1:16" ht="10.5">
      <c r="A33" s="61">
        <v>2007</v>
      </c>
      <c r="B33" s="68" t="s">
        <v>95</v>
      </c>
      <c r="C33" s="125">
        <f>'POA-06'!D22</f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65">
        <f t="shared" si="1"/>
        <v>0</v>
      </c>
    </row>
    <row r="34" spans="1:16" ht="10.5">
      <c r="A34" s="61">
        <v>2008</v>
      </c>
      <c r="B34" s="68" t="s">
        <v>96</v>
      </c>
      <c r="C34" s="125">
        <f>'POA-06'!D23</f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65">
        <f t="shared" si="1"/>
        <v>0</v>
      </c>
    </row>
    <row r="35" spans="1:16" ht="10.5">
      <c r="A35" s="61">
        <v>2009</v>
      </c>
      <c r="B35" s="61" t="s">
        <v>97</v>
      </c>
      <c r="C35" s="125">
        <f>'POA-06'!D24</f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65">
        <f t="shared" si="1"/>
        <v>0</v>
      </c>
    </row>
    <row r="36" spans="1:16" ht="10.5">
      <c r="A36" s="61">
        <v>2010</v>
      </c>
      <c r="B36" s="68" t="s">
        <v>98</v>
      </c>
      <c r="C36" s="125">
        <f>'POA-06'!D25</f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65">
        <f t="shared" si="1"/>
        <v>0</v>
      </c>
    </row>
    <row r="37" spans="1:17" ht="10.5">
      <c r="A37" s="61">
        <v>2011</v>
      </c>
      <c r="B37" s="61" t="s">
        <v>99</v>
      </c>
      <c r="C37" s="125">
        <f>'POA-06'!D26</f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65">
        <f t="shared" si="1"/>
        <v>0</v>
      </c>
      <c r="Q37" s="238"/>
    </row>
    <row r="38" spans="1:16" ht="10.5">
      <c r="A38" s="61">
        <v>2012</v>
      </c>
      <c r="B38" s="68" t="s">
        <v>100</v>
      </c>
      <c r="C38" s="125">
        <f>'POA-06'!D27</f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65">
        <f t="shared" si="1"/>
        <v>0</v>
      </c>
    </row>
    <row r="39" spans="1:16" ht="10.5">
      <c r="A39" s="61">
        <v>2013</v>
      </c>
      <c r="B39" s="61" t="s">
        <v>101</v>
      </c>
      <c r="C39" s="125">
        <f>'POA-06'!D28</f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65">
        <f t="shared" si="1"/>
        <v>0</v>
      </c>
    </row>
    <row r="40" spans="1:16" ht="10.5">
      <c r="A40" s="61">
        <v>2014</v>
      </c>
      <c r="B40" s="61" t="s">
        <v>102</v>
      </c>
      <c r="C40" s="125">
        <f>'POA-06'!D29</f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65">
        <f t="shared" si="1"/>
        <v>0</v>
      </c>
    </row>
    <row r="41" spans="1:16" ht="10.5">
      <c r="A41" s="61">
        <v>2015</v>
      </c>
      <c r="B41" s="61" t="s">
        <v>103</v>
      </c>
      <c r="C41" s="125">
        <f>'POA-06'!D30</f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65">
        <f t="shared" si="1"/>
        <v>0</v>
      </c>
    </row>
    <row r="42" spans="1:16" ht="10.5">
      <c r="A42" s="61" t="s">
        <v>104</v>
      </c>
      <c r="B42" s="61" t="s">
        <v>105</v>
      </c>
      <c r="C42" s="125"/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65">
        <f t="shared" si="1"/>
        <v>0</v>
      </c>
    </row>
    <row r="43" spans="1:16" ht="10.5">
      <c r="A43" s="61" t="s">
        <v>106</v>
      </c>
      <c r="B43" s="61" t="s">
        <v>107</v>
      </c>
      <c r="C43" s="125"/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65">
        <f t="shared" si="1"/>
        <v>0</v>
      </c>
    </row>
    <row r="44" spans="1:16" ht="10.5">
      <c r="A44" s="61">
        <v>2016</v>
      </c>
      <c r="B44" s="61" t="s">
        <v>108</v>
      </c>
      <c r="C44" s="125">
        <f>'POA-06'!D31</f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65">
        <f t="shared" si="1"/>
        <v>0</v>
      </c>
    </row>
    <row r="45" spans="1:16" ht="10.5">
      <c r="A45" s="61">
        <v>2017</v>
      </c>
      <c r="B45" s="61" t="s">
        <v>109</v>
      </c>
      <c r="C45" s="125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65">
        <f t="shared" si="1"/>
        <v>0</v>
      </c>
    </row>
    <row r="46" spans="1:16" ht="10.5">
      <c r="A46" s="63">
        <v>3000</v>
      </c>
      <c r="B46" s="61" t="s">
        <v>110</v>
      </c>
      <c r="C46" s="126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65">
        <f t="shared" si="1"/>
        <v>0</v>
      </c>
    </row>
    <row r="47" spans="1:16" ht="10.5">
      <c r="A47" s="63">
        <v>4000</v>
      </c>
      <c r="B47" s="61" t="s">
        <v>111</v>
      </c>
      <c r="C47" s="126">
        <f>'POA-05'!C26</f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65">
        <f t="shared" si="1"/>
        <v>0</v>
      </c>
    </row>
    <row r="48" spans="1:16" ht="10.5">
      <c r="A48" s="63">
        <v>5000</v>
      </c>
      <c r="B48" s="61" t="s">
        <v>112</v>
      </c>
      <c r="C48" s="126"/>
      <c r="D48" s="84"/>
      <c r="E48" s="84"/>
      <c r="F48" s="84"/>
      <c r="G48" s="84"/>
      <c r="H48" s="84"/>
      <c r="I48" s="84"/>
      <c r="J48" s="84"/>
      <c r="K48" s="84"/>
      <c r="L48" s="84">
        <f>+'POA-05'!C18</f>
        <v>176726946.52</v>
      </c>
      <c r="M48" s="84">
        <v>173379598.64</v>
      </c>
      <c r="N48" s="84"/>
      <c r="O48" s="84"/>
      <c r="P48" s="65">
        <f>SUM(L48:O48)</f>
        <v>350106545.15999997</v>
      </c>
    </row>
    <row r="49" spans="1:16" ht="10.5">
      <c r="A49" s="63">
        <v>6000</v>
      </c>
      <c r="B49" s="61" t="s">
        <v>113</v>
      </c>
      <c r="C49" s="126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65">
        <f t="shared" si="1"/>
        <v>0</v>
      </c>
    </row>
    <row r="50" spans="1:16" ht="10.5">
      <c r="A50" s="63">
        <v>7000</v>
      </c>
      <c r="B50" s="61" t="s">
        <v>114</v>
      </c>
      <c r="C50" s="126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65">
        <f t="shared" si="1"/>
        <v>0</v>
      </c>
    </row>
    <row r="51" spans="1:16" ht="10.5">
      <c r="A51" s="97"/>
      <c r="B51" s="97" t="s">
        <v>29</v>
      </c>
      <c r="C51" s="64">
        <f>+C12+C15+C46+C47+C48+C49+C50</f>
        <v>0</v>
      </c>
      <c r="D51" s="64">
        <f>+D12+D15+D46+D47+D48+D49+D50</f>
        <v>0</v>
      </c>
      <c r="E51" s="64">
        <f aca="true" t="shared" si="3" ref="E51:J51">+E12+E15+E46+E47+E48+E49+E50</f>
        <v>0</v>
      </c>
      <c r="F51" s="64">
        <f t="shared" si="3"/>
        <v>0</v>
      </c>
      <c r="G51" s="64">
        <f t="shared" si="3"/>
        <v>0</v>
      </c>
      <c r="H51" s="64">
        <f t="shared" si="3"/>
        <v>0</v>
      </c>
      <c r="I51" s="64">
        <f t="shared" si="3"/>
        <v>0</v>
      </c>
      <c r="J51" s="64">
        <f t="shared" si="3"/>
        <v>0</v>
      </c>
      <c r="K51" s="64"/>
      <c r="L51" s="64"/>
      <c r="M51" s="64"/>
      <c r="N51" s="64"/>
      <c r="O51" s="64"/>
      <c r="P51" s="64">
        <f>SUM(P12:P50)</f>
        <v>369055532.005</v>
      </c>
    </row>
    <row r="53" spans="3:16" ht="10.5">
      <c r="C53" s="57"/>
      <c r="P53" s="57"/>
    </row>
    <row r="54" ht="10.5">
      <c r="C54" s="171"/>
    </row>
    <row r="55" ht="10.5">
      <c r="C55" s="133"/>
    </row>
    <row r="56" ht="10.5">
      <c r="C56" s="57"/>
    </row>
    <row r="57" spans="3:4" ht="10.5">
      <c r="C57" s="57"/>
      <c r="D57" s="134"/>
    </row>
  </sheetData>
  <sheetProtection/>
  <mergeCells count="12">
    <mergeCell ref="A8:P8"/>
    <mergeCell ref="D10:O10"/>
    <mergeCell ref="A10:A11"/>
    <mergeCell ref="B10:B11"/>
    <mergeCell ref="C10:C11"/>
    <mergeCell ref="P10:P11"/>
    <mergeCell ref="A1:B7"/>
    <mergeCell ref="C1:H4"/>
    <mergeCell ref="C5:E5"/>
    <mergeCell ref="F5:H5"/>
    <mergeCell ref="C6:E6"/>
    <mergeCell ref="F6:H6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0">
      <selection activeCell="C52" sqref="C52"/>
    </sheetView>
  </sheetViews>
  <sheetFormatPr defaultColWidth="11.421875" defaultRowHeight="12.75"/>
  <cols>
    <col min="1" max="1" width="8.8515625" style="54" customWidth="1"/>
    <col min="2" max="2" width="27.28125" style="54" customWidth="1"/>
    <col min="3" max="3" width="22.57421875" style="54" customWidth="1"/>
    <col min="4" max="4" width="14.7109375" style="54" customWidth="1"/>
    <col min="5" max="5" width="14.00390625" style="54" customWidth="1"/>
    <col min="6" max="6" width="15.00390625" style="54" customWidth="1"/>
    <col min="7" max="7" width="14.00390625" style="54" customWidth="1"/>
    <col min="8" max="8" width="7.7109375" style="54" customWidth="1"/>
    <col min="9" max="9" width="12.7109375" style="54" customWidth="1"/>
    <col min="10" max="16384" width="11.421875" style="54" customWidth="1"/>
  </cols>
  <sheetData>
    <row r="1" spans="1:9" ht="11.25">
      <c r="A1" s="249"/>
      <c r="B1" s="249"/>
      <c r="C1" s="250" t="s">
        <v>184</v>
      </c>
      <c r="D1" s="251"/>
      <c r="E1" s="251"/>
      <c r="F1" s="251"/>
      <c r="G1" s="251"/>
      <c r="H1" s="251"/>
      <c r="I1" s="195"/>
    </row>
    <row r="2" spans="1:9" ht="11.25">
      <c r="A2" s="249"/>
      <c r="B2" s="249"/>
      <c r="C2" s="252"/>
      <c r="D2" s="253"/>
      <c r="E2" s="253"/>
      <c r="F2" s="253"/>
      <c r="G2" s="253"/>
      <c r="H2" s="253"/>
      <c r="I2" s="195"/>
    </row>
    <row r="3" spans="1:9" ht="11.25">
      <c r="A3" s="249"/>
      <c r="B3" s="249"/>
      <c r="C3" s="252"/>
      <c r="D3" s="253"/>
      <c r="E3" s="253"/>
      <c r="F3" s="253"/>
      <c r="G3" s="253"/>
      <c r="H3" s="253"/>
      <c r="I3" s="195" t="s">
        <v>185</v>
      </c>
    </row>
    <row r="4" spans="1:9" ht="11.25">
      <c r="A4" s="249"/>
      <c r="B4" s="249"/>
      <c r="C4" s="254"/>
      <c r="D4" s="255"/>
      <c r="E4" s="255"/>
      <c r="F4" s="255"/>
      <c r="G4" s="255"/>
      <c r="H4" s="255"/>
      <c r="I4" s="195" t="s">
        <v>186</v>
      </c>
    </row>
    <row r="5" spans="1:9" ht="12.75">
      <c r="A5" s="249"/>
      <c r="B5" s="249"/>
      <c r="C5" s="256" t="s">
        <v>187</v>
      </c>
      <c r="D5" s="256"/>
      <c r="E5" s="256"/>
      <c r="F5" s="257" t="s">
        <v>188</v>
      </c>
      <c r="G5" s="257"/>
      <c r="H5" s="257"/>
      <c r="I5" s="195"/>
    </row>
    <row r="6" spans="1:9" ht="12.75">
      <c r="A6" s="249"/>
      <c r="B6" s="249"/>
      <c r="C6" s="256">
        <v>0</v>
      </c>
      <c r="D6" s="256"/>
      <c r="E6" s="256"/>
      <c r="F6" s="257" t="s">
        <v>189</v>
      </c>
      <c r="G6" s="257"/>
      <c r="H6" s="257"/>
      <c r="I6" s="195"/>
    </row>
    <row r="7" spans="1:9" ht="12" customHeight="1">
      <c r="A7" s="249"/>
      <c r="B7" s="249"/>
      <c r="C7" s="196"/>
      <c r="D7" s="196"/>
      <c r="E7" s="196"/>
      <c r="F7" s="197"/>
      <c r="G7" s="197"/>
      <c r="H7" s="197"/>
      <c r="I7" s="196"/>
    </row>
    <row r="8" spans="1:7" ht="12" customHeight="1">
      <c r="A8" s="312" t="s">
        <v>156</v>
      </c>
      <c r="B8" s="312"/>
      <c r="C8" s="312"/>
      <c r="D8" s="312"/>
      <c r="E8" s="312"/>
      <c r="F8" s="312"/>
      <c r="G8" s="312"/>
    </row>
    <row r="9" spans="1:7" s="55" customFormat="1" ht="11.25" customHeight="1" thickBot="1">
      <c r="A9" s="312" t="s">
        <v>117</v>
      </c>
      <c r="B9" s="312"/>
      <c r="C9" s="312"/>
      <c r="D9" s="312"/>
      <c r="E9" s="312"/>
      <c r="F9" s="312"/>
      <c r="G9" s="312"/>
    </row>
    <row r="10" spans="1:7" ht="12.75" customHeight="1" thickBot="1">
      <c r="A10" s="316"/>
      <c r="B10" s="318" t="s">
        <v>26</v>
      </c>
      <c r="C10" s="320" t="s">
        <v>149</v>
      </c>
      <c r="D10" s="313" t="s">
        <v>160</v>
      </c>
      <c r="E10" s="314"/>
      <c r="F10" s="314"/>
      <c r="G10" s="322" t="s">
        <v>29</v>
      </c>
    </row>
    <row r="11" spans="1:7" ht="11.25" thickBot="1">
      <c r="A11" s="317"/>
      <c r="B11" s="319"/>
      <c r="C11" s="321"/>
      <c r="D11" s="85" t="s">
        <v>161</v>
      </c>
      <c r="E11" s="85" t="s">
        <v>162</v>
      </c>
      <c r="F11" s="85" t="s">
        <v>163</v>
      </c>
      <c r="G11" s="323"/>
    </row>
    <row r="12" spans="1:7" ht="10.5">
      <c r="A12" s="82">
        <v>1000</v>
      </c>
      <c r="B12" s="83" t="s">
        <v>64</v>
      </c>
      <c r="C12" s="155">
        <f>+D12+E12+F12</f>
        <v>16948986.843000002</v>
      </c>
      <c r="D12" s="159">
        <v>5649662.281</v>
      </c>
      <c r="E12" s="159">
        <v>5649662.281</v>
      </c>
      <c r="F12" s="159">
        <v>5649662.281</v>
      </c>
      <c r="G12" s="159">
        <f>SUM(D12:F12)</f>
        <v>16948986.843000002</v>
      </c>
    </row>
    <row r="13" spans="1:7" ht="10.5">
      <c r="A13" s="61">
        <v>1001</v>
      </c>
      <c r="B13" s="61" t="s">
        <v>65</v>
      </c>
      <c r="C13" s="156">
        <f>'POA-02'!J22</f>
        <v>0</v>
      </c>
      <c r="D13" s="159">
        <v>0</v>
      </c>
      <c r="E13" s="159">
        <v>0</v>
      </c>
      <c r="F13" s="159">
        <v>0</v>
      </c>
      <c r="G13" s="159">
        <f>SUM(D13:F13)</f>
        <v>0</v>
      </c>
    </row>
    <row r="14" spans="1:7" ht="10.5">
      <c r="A14" s="61">
        <v>1002</v>
      </c>
      <c r="B14" s="61" t="s">
        <v>66</v>
      </c>
      <c r="C14" s="156">
        <f>'POA-02'!J25</f>
        <v>0</v>
      </c>
      <c r="D14" s="159">
        <v>0</v>
      </c>
      <c r="E14" s="159">
        <v>0</v>
      </c>
      <c r="F14" s="159">
        <v>0</v>
      </c>
      <c r="G14" s="159">
        <f>SUM(D14:F14)</f>
        <v>0</v>
      </c>
    </row>
    <row r="15" spans="1:7" ht="10.5">
      <c r="A15" s="63">
        <v>2000</v>
      </c>
      <c r="B15" s="61" t="s">
        <v>67</v>
      </c>
      <c r="C15" s="157">
        <f>+C16+C17+C21+C22+C26+C29+C33+C34+C35+C36+C37+C38+C39+C40+C41+C44+C45</f>
        <v>2000000</v>
      </c>
      <c r="D15" s="159">
        <f>+D17</f>
        <v>0</v>
      </c>
      <c r="E15" s="159">
        <f>+E17</f>
        <v>0</v>
      </c>
      <c r="F15" s="159">
        <f>+F17</f>
        <v>0</v>
      </c>
      <c r="G15" s="159">
        <f>+C15</f>
        <v>2000000</v>
      </c>
    </row>
    <row r="16" spans="1:7" ht="10.5">
      <c r="A16" s="61">
        <v>2001</v>
      </c>
      <c r="B16" s="61" t="s">
        <v>68</v>
      </c>
      <c r="C16" s="156">
        <f>'POA-04'!G27</f>
        <v>0</v>
      </c>
      <c r="D16" s="159">
        <v>0</v>
      </c>
      <c r="E16" s="159">
        <v>0</v>
      </c>
      <c r="F16" s="159">
        <v>0</v>
      </c>
      <c r="G16" s="159">
        <f aca="true" t="shared" si="0" ref="G16:G50">SUM(D16:F16)</f>
        <v>0</v>
      </c>
    </row>
    <row r="17" spans="1:9" ht="10.5">
      <c r="A17" s="61">
        <v>2002</v>
      </c>
      <c r="B17" s="61" t="s">
        <v>69</v>
      </c>
      <c r="C17" s="156">
        <f>'POA-03'!H23</f>
        <v>0</v>
      </c>
      <c r="D17" s="173">
        <v>0</v>
      </c>
      <c r="E17" s="159">
        <v>0</v>
      </c>
      <c r="F17" s="173">
        <v>0</v>
      </c>
      <c r="G17" s="173">
        <f t="shared" si="0"/>
        <v>0</v>
      </c>
      <c r="I17" s="54">
        <f>+'POA-02'!J27</f>
        <v>16948986.842536002</v>
      </c>
    </row>
    <row r="18" spans="1:7" ht="10.5">
      <c r="A18" s="61" t="s">
        <v>70</v>
      </c>
      <c r="B18" s="61" t="s">
        <v>71</v>
      </c>
      <c r="C18" s="156"/>
      <c r="D18" s="159">
        <v>0</v>
      </c>
      <c r="E18" s="159">
        <v>0</v>
      </c>
      <c r="F18" s="159">
        <v>0</v>
      </c>
      <c r="G18" s="159">
        <f t="shared" si="0"/>
        <v>0</v>
      </c>
    </row>
    <row r="19" spans="1:7" ht="10.5">
      <c r="A19" s="61" t="s">
        <v>72</v>
      </c>
      <c r="B19" s="61" t="s">
        <v>73</v>
      </c>
      <c r="C19" s="156"/>
      <c r="D19" s="159">
        <v>0</v>
      </c>
      <c r="E19" s="159">
        <v>0</v>
      </c>
      <c r="F19" s="159">
        <v>0</v>
      </c>
      <c r="G19" s="159">
        <f t="shared" si="0"/>
        <v>0</v>
      </c>
    </row>
    <row r="20" spans="1:7" ht="10.5">
      <c r="A20" s="61" t="s">
        <v>74</v>
      </c>
      <c r="B20" s="61" t="s">
        <v>75</v>
      </c>
      <c r="C20" s="156"/>
      <c r="D20" s="159">
        <v>0</v>
      </c>
      <c r="E20" s="159">
        <v>0</v>
      </c>
      <c r="F20" s="159">
        <v>0</v>
      </c>
      <c r="G20" s="159">
        <f t="shared" si="0"/>
        <v>0</v>
      </c>
    </row>
    <row r="21" spans="1:7" ht="10.5">
      <c r="A21" s="61">
        <v>2003</v>
      </c>
      <c r="B21" s="68" t="s">
        <v>76</v>
      </c>
      <c r="C21" s="156">
        <f>'POA-06'!D18</f>
        <v>0</v>
      </c>
      <c r="D21" s="159">
        <v>0</v>
      </c>
      <c r="E21" s="159">
        <v>0</v>
      </c>
      <c r="F21" s="159">
        <v>0</v>
      </c>
      <c r="G21" s="159">
        <f t="shared" si="0"/>
        <v>0</v>
      </c>
    </row>
    <row r="22" spans="1:7" ht="10.5">
      <c r="A22" s="61">
        <v>2004</v>
      </c>
      <c r="B22" s="61" t="s">
        <v>77</v>
      </c>
      <c r="C22" s="156">
        <f>'POA-06'!D19</f>
        <v>0</v>
      </c>
      <c r="D22" s="159">
        <v>0</v>
      </c>
      <c r="E22" s="159">
        <v>0</v>
      </c>
      <c r="F22" s="159">
        <v>0</v>
      </c>
      <c r="G22" s="159">
        <f t="shared" si="0"/>
        <v>0</v>
      </c>
    </row>
    <row r="23" spans="1:7" ht="10.5">
      <c r="A23" s="61" t="s">
        <v>78</v>
      </c>
      <c r="B23" s="61" t="s">
        <v>79</v>
      </c>
      <c r="C23" s="156"/>
      <c r="D23" s="159">
        <v>0</v>
      </c>
      <c r="E23" s="159">
        <v>0</v>
      </c>
      <c r="F23" s="159">
        <v>0</v>
      </c>
      <c r="G23" s="159">
        <f t="shared" si="0"/>
        <v>0</v>
      </c>
    </row>
    <row r="24" spans="1:7" ht="10.5">
      <c r="A24" s="61" t="s">
        <v>80</v>
      </c>
      <c r="B24" s="61" t="s">
        <v>81</v>
      </c>
      <c r="C24" s="156"/>
      <c r="D24" s="159">
        <v>0</v>
      </c>
      <c r="E24" s="159">
        <v>0</v>
      </c>
      <c r="F24" s="159">
        <v>0</v>
      </c>
      <c r="G24" s="159">
        <f t="shared" si="0"/>
        <v>0</v>
      </c>
    </row>
    <row r="25" spans="1:7" ht="10.5">
      <c r="A25" s="61" t="s">
        <v>82</v>
      </c>
      <c r="B25" s="61" t="s">
        <v>83</v>
      </c>
      <c r="C25" s="156"/>
      <c r="D25" s="159">
        <v>0</v>
      </c>
      <c r="E25" s="159">
        <v>0</v>
      </c>
      <c r="F25" s="159">
        <v>0</v>
      </c>
      <c r="G25" s="159">
        <f t="shared" si="0"/>
        <v>0</v>
      </c>
    </row>
    <row r="26" spans="1:7" ht="10.5">
      <c r="A26" s="61">
        <v>2005</v>
      </c>
      <c r="B26" s="61" t="s">
        <v>84</v>
      </c>
      <c r="C26" s="156">
        <f>'POA-06'!D20</f>
        <v>0</v>
      </c>
      <c r="D26" s="159">
        <v>0</v>
      </c>
      <c r="E26" s="159">
        <v>0</v>
      </c>
      <c r="F26" s="159">
        <v>0</v>
      </c>
      <c r="G26" s="159">
        <f t="shared" si="0"/>
        <v>0</v>
      </c>
    </row>
    <row r="27" spans="1:7" ht="10.5">
      <c r="A27" s="61" t="s">
        <v>85</v>
      </c>
      <c r="B27" s="61" t="s">
        <v>86</v>
      </c>
      <c r="C27" s="156"/>
      <c r="D27" s="159">
        <v>0</v>
      </c>
      <c r="E27" s="159">
        <v>0</v>
      </c>
      <c r="F27" s="159">
        <v>0</v>
      </c>
      <c r="G27" s="159">
        <f t="shared" si="0"/>
        <v>0</v>
      </c>
    </row>
    <row r="28" spans="1:7" ht="10.5">
      <c r="A28" s="61" t="s">
        <v>87</v>
      </c>
      <c r="B28" s="61" t="s">
        <v>88</v>
      </c>
      <c r="C28" s="156"/>
      <c r="D28" s="159">
        <v>0</v>
      </c>
      <c r="E28" s="159">
        <v>0</v>
      </c>
      <c r="F28" s="159">
        <v>0</v>
      </c>
      <c r="G28" s="159">
        <f t="shared" si="0"/>
        <v>0</v>
      </c>
    </row>
    <row r="29" spans="1:7" ht="10.5">
      <c r="A29" s="61">
        <v>2006</v>
      </c>
      <c r="B29" s="61" t="s">
        <v>89</v>
      </c>
      <c r="C29" s="156">
        <f>'POA-06'!D21</f>
        <v>2000000</v>
      </c>
      <c r="D29" s="159">
        <f>+C29/3</f>
        <v>666666.6666666666</v>
      </c>
      <c r="E29" s="159">
        <f>+C29/3</f>
        <v>666666.6666666666</v>
      </c>
      <c r="F29" s="159">
        <f>+C29/3</f>
        <v>666666.6666666666</v>
      </c>
      <c r="G29" s="159">
        <f t="shared" si="0"/>
        <v>2000000</v>
      </c>
    </row>
    <row r="30" spans="1:7" ht="10.5">
      <c r="A30" s="61" t="s">
        <v>90</v>
      </c>
      <c r="B30" s="61" t="s">
        <v>91</v>
      </c>
      <c r="C30" s="156"/>
      <c r="D30" s="159">
        <v>0</v>
      </c>
      <c r="E30" s="159">
        <v>0</v>
      </c>
      <c r="F30" s="159">
        <v>0</v>
      </c>
      <c r="G30" s="159">
        <f t="shared" si="0"/>
        <v>0</v>
      </c>
    </row>
    <row r="31" spans="1:7" ht="10.5">
      <c r="A31" s="61" t="s">
        <v>92</v>
      </c>
      <c r="B31" s="68" t="s">
        <v>147</v>
      </c>
      <c r="C31" s="156"/>
      <c r="D31" s="159">
        <v>0</v>
      </c>
      <c r="E31" s="159">
        <v>0</v>
      </c>
      <c r="F31" s="159">
        <v>0</v>
      </c>
      <c r="G31" s="159">
        <f t="shared" si="0"/>
        <v>0</v>
      </c>
    </row>
    <row r="32" spans="1:7" ht="10.5">
      <c r="A32" s="61" t="s">
        <v>93</v>
      </c>
      <c r="B32" s="61" t="s">
        <v>94</v>
      </c>
      <c r="C32" s="156"/>
      <c r="D32" s="159">
        <v>0</v>
      </c>
      <c r="E32" s="159">
        <v>0</v>
      </c>
      <c r="F32" s="159">
        <v>0</v>
      </c>
      <c r="G32" s="159">
        <f t="shared" si="0"/>
        <v>0</v>
      </c>
    </row>
    <row r="33" spans="1:7" ht="10.5">
      <c r="A33" s="61">
        <v>2007</v>
      </c>
      <c r="B33" s="68" t="s">
        <v>95</v>
      </c>
      <c r="C33" s="156">
        <f>'POA-06'!D22</f>
        <v>0</v>
      </c>
      <c r="D33" s="159">
        <v>0</v>
      </c>
      <c r="E33" s="159">
        <v>0</v>
      </c>
      <c r="F33" s="159">
        <v>0</v>
      </c>
      <c r="G33" s="159">
        <f t="shared" si="0"/>
        <v>0</v>
      </c>
    </row>
    <row r="34" spans="1:7" ht="10.5">
      <c r="A34" s="61">
        <v>2008</v>
      </c>
      <c r="B34" s="68" t="s">
        <v>96</v>
      </c>
      <c r="C34" s="156">
        <f>'POA-06'!D23</f>
        <v>0</v>
      </c>
      <c r="D34" s="159">
        <v>0</v>
      </c>
      <c r="E34" s="159">
        <v>0</v>
      </c>
      <c r="F34" s="159">
        <v>0</v>
      </c>
      <c r="G34" s="159">
        <f t="shared" si="0"/>
        <v>0</v>
      </c>
    </row>
    <row r="35" spans="1:7" ht="10.5">
      <c r="A35" s="61">
        <v>2009</v>
      </c>
      <c r="B35" s="61" t="s">
        <v>97</v>
      </c>
      <c r="C35" s="156">
        <f>'POA-06'!D24</f>
        <v>0</v>
      </c>
      <c r="D35" s="159">
        <v>0</v>
      </c>
      <c r="E35" s="159">
        <v>0</v>
      </c>
      <c r="F35" s="159">
        <v>0</v>
      </c>
      <c r="G35" s="159">
        <f t="shared" si="0"/>
        <v>0</v>
      </c>
    </row>
    <row r="36" spans="1:7" ht="10.5">
      <c r="A36" s="61">
        <v>2010</v>
      </c>
      <c r="B36" s="68" t="s">
        <v>98</v>
      </c>
      <c r="C36" s="156">
        <f>'POA-06'!D25</f>
        <v>0</v>
      </c>
      <c r="D36" s="159">
        <v>0</v>
      </c>
      <c r="E36" s="159">
        <v>0</v>
      </c>
      <c r="F36" s="159">
        <v>0</v>
      </c>
      <c r="G36" s="159">
        <f t="shared" si="0"/>
        <v>0</v>
      </c>
    </row>
    <row r="37" spans="1:7" ht="10.5">
      <c r="A37" s="61">
        <v>2011</v>
      </c>
      <c r="B37" s="61" t="s">
        <v>99</v>
      </c>
      <c r="C37" s="156">
        <f>'POA-06'!D26</f>
        <v>0</v>
      </c>
      <c r="D37" s="159">
        <v>0</v>
      </c>
      <c r="E37" s="159">
        <v>0</v>
      </c>
      <c r="F37" s="159">
        <v>0</v>
      </c>
      <c r="G37" s="159">
        <f t="shared" si="0"/>
        <v>0</v>
      </c>
    </row>
    <row r="38" spans="1:7" ht="10.5">
      <c r="A38" s="61">
        <v>2012</v>
      </c>
      <c r="B38" s="68" t="s">
        <v>100</v>
      </c>
      <c r="C38" s="156">
        <f>'POA-06'!D27</f>
        <v>0</v>
      </c>
      <c r="D38" s="159">
        <v>0</v>
      </c>
      <c r="E38" s="159">
        <v>0</v>
      </c>
      <c r="F38" s="159">
        <v>0</v>
      </c>
      <c r="G38" s="159">
        <f t="shared" si="0"/>
        <v>0</v>
      </c>
    </row>
    <row r="39" spans="1:7" ht="10.5">
      <c r="A39" s="61">
        <v>2013</v>
      </c>
      <c r="B39" s="61" t="s">
        <v>101</v>
      </c>
      <c r="C39" s="156">
        <f>'POA-06'!D28</f>
        <v>0</v>
      </c>
      <c r="D39" s="159">
        <v>0</v>
      </c>
      <c r="E39" s="159">
        <v>0</v>
      </c>
      <c r="F39" s="159">
        <v>0</v>
      </c>
      <c r="G39" s="159">
        <f t="shared" si="0"/>
        <v>0</v>
      </c>
    </row>
    <row r="40" spans="1:7" ht="10.5">
      <c r="A40" s="61">
        <v>2014</v>
      </c>
      <c r="B40" s="61" t="s">
        <v>102</v>
      </c>
      <c r="C40" s="156">
        <f>'POA-06'!D29</f>
        <v>0</v>
      </c>
      <c r="D40" s="159">
        <v>0</v>
      </c>
      <c r="E40" s="159">
        <v>0</v>
      </c>
      <c r="F40" s="159">
        <v>0</v>
      </c>
      <c r="G40" s="159">
        <f t="shared" si="0"/>
        <v>0</v>
      </c>
    </row>
    <row r="41" spans="1:7" ht="10.5">
      <c r="A41" s="61">
        <v>2015</v>
      </c>
      <c r="B41" s="61" t="s">
        <v>103</v>
      </c>
      <c r="C41" s="156">
        <f>'POA-06'!D30</f>
        <v>0</v>
      </c>
      <c r="D41" s="159">
        <v>0</v>
      </c>
      <c r="E41" s="159">
        <v>0</v>
      </c>
      <c r="F41" s="159">
        <v>0</v>
      </c>
      <c r="G41" s="159">
        <f t="shared" si="0"/>
        <v>0</v>
      </c>
    </row>
    <row r="42" spans="1:7" ht="10.5">
      <c r="A42" s="61" t="s">
        <v>104</v>
      </c>
      <c r="B42" s="61" t="s">
        <v>105</v>
      </c>
      <c r="C42" s="156"/>
      <c r="D42" s="159">
        <v>0</v>
      </c>
      <c r="E42" s="159">
        <v>0</v>
      </c>
      <c r="F42" s="159">
        <v>0</v>
      </c>
      <c r="G42" s="159">
        <f t="shared" si="0"/>
        <v>0</v>
      </c>
    </row>
    <row r="43" spans="1:7" ht="10.5">
      <c r="A43" s="61" t="s">
        <v>106</v>
      </c>
      <c r="B43" s="61" t="s">
        <v>107</v>
      </c>
      <c r="C43" s="156"/>
      <c r="D43" s="159">
        <v>0</v>
      </c>
      <c r="E43" s="159">
        <v>0</v>
      </c>
      <c r="F43" s="159">
        <v>0</v>
      </c>
      <c r="G43" s="159">
        <f t="shared" si="0"/>
        <v>0</v>
      </c>
    </row>
    <row r="44" spans="1:7" ht="10.5">
      <c r="A44" s="61">
        <v>2016</v>
      </c>
      <c r="B44" s="61" t="s">
        <v>108</v>
      </c>
      <c r="C44" s="156">
        <f>'POA-06'!D31</f>
        <v>0</v>
      </c>
      <c r="D44" s="159">
        <v>0</v>
      </c>
      <c r="E44" s="159">
        <v>0</v>
      </c>
      <c r="F44" s="159">
        <v>0</v>
      </c>
      <c r="G44" s="159">
        <f t="shared" si="0"/>
        <v>0</v>
      </c>
    </row>
    <row r="45" spans="1:7" ht="10.5">
      <c r="A45" s="61">
        <v>2017</v>
      </c>
      <c r="B45" s="61" t="s">
        <v>109</v>
      </c>
      <c r="C45" s="156">
        <v>0</v>
      </c>
      <c r="D45" s="159">
        <v>0</v>
      </c>
      <c r="E45" s="159">
        <v>0</v>
      </c>
      <c r="F45" s="159">
        <v>0</v>
      </c>
      <c r="G45" s="159">
        <f t="shared" si="0"/>
        <v>0</v>
      </c>
    </row>
    <row r="46" spans="1:7" ht="10.5">
      <c r="A46" s="63">
        <v>3000</v>
      </c>
      <c r="B46" s="61" t="s">
        <v>110</v>
      </c>
      <c r="C46" s="157">
        <v>0</v>
      </c>
      <c r="D46" s="159">
        <v>0</v>
      </c>
      <c r="E46" s="159">
        <v>0</v>
      </c>
      <c r="F46" s="159">
        <v>0</v>
      </c>
      <c r="G46" s="159">
        <f t="shared" si="0"/>
        <v>0</v>
      </c>
    </row>
    <row r="47" spans="1:7" ht="10.5">
      <c r="A47" s="63">
        <v>4000</v>
      </c>
      <c r="B47" s="61" t="s">
        <v>111</v>
      </c>
      <c r="C47" s="157">
        <f>'POA-05'!C26</f>
        <v>0</v>
      </c>
      <c r="D47" s="159">
        <v>0</v>
      </c>
      <c r="E47" s="159">
        <v>0</v>
      </c>
      <c r="F47" s="159">
        <v>0</v>
      </c>
      <c r="G47" s="159">
        <f t="shared" si="0"/>
        <v>0</v>
      </c>
    </row>
    <row r="48" spans="1:7" ht="10.5">
      <c r="A48" s="63">
        <v>5000</v>
      </c>
      <c r="B48" s="61" t="s">
        <v>112</v>
      </c>
      <c r="C48" s="157">
        <f>'POA-05'!C22</f>
        <v>350106545.15999997</v>
      </c>
      <c r="D48" s="159">
        <f>+'POA-05'!C18</f>
        <v>176726946.52</v>
      </c>
      <c r="E48" s="159">
        <f>+'POA-05'!C19</f>
        <v>31262022.32</v>
      </c>
      <c r="F48" s="159">
        <f>+'POA-05'!C20</f>
        <v>142117576.32</v>
      </c>
      <c r="G48" s="159">
        <f t="shared" si="0"/>
        <v>350106545.15999997</v>
      </c>
    </row>
    <row r="49" spans="1:7" ht="10.5">
      <c r="A49" s="63">
        <v>6000</v>
      </c>
      <c r="B49" s="61" t="s">
        <v>113</v>
      </c>
      <c r="C49" s="157">
        <v>0</v>
      </c>
      <c r="D49" s="159">
        <v>0</v>
      </c>
      <c r="E49" s="159">
        <v>0</v>
      </c>
      <c r="F49" s="159">
        <v>0</v>
      </c>
      <c r="G49" s="159">
        <f t="shared" si="0"/>
        <v>0</v>
      </c>
    </row>
    <row r="50" spans="1:7" ht="10.5">
      <c r="A50" s="63">
        <v>7000</v>
      </c>
      <c r="B50" s="61" t="s">
        <v>114</v>
      </c>
      <c r="C50" s="157">
        <v>0</v>
      </c>
      <c r="D50" s="159">
        <v>0</v>
      </c>
      <c r="E50" s="159">
        <v>0</v>
      </c>
      <c r="F50" s="159">
        <v>0</v>
      </c>
      <c r="G50" s="159">
        <f t="shared" si="0"/>
        <v>0</v>
      </c>
    </row>
    <row r="51" spans="1:7" ht="10.5">
      <c r="A51" s="97"/>
      <c r="B51" s="97" t="s">
        <v>29</v>
      </c>
      <c r="C51" s="158">
        <f>+C48+C29+C12</f>
        <v>369055532.00299996</v>
      </c>
      <c r="D51" s="158">
        <f>+D48+D29+D12</f>
        <v>183043275.46766666</v>
      </c>
      <c r="E51" s="158">
        <f>+E48+E29+E12</f>
        <v>37578351.26766667</v>
      </c>
      <c r="F51" s="158">
        <f>+F48+F29+F12</f>
        <v>148433905.26766664</v>
      </c>
      <c r="G51" s="158">
        <f>+G12+G15+G46+G47+G48+G49+G50</f>
        <v>369055532.00299996</v>
      </c>
    </row>
    <row r="53" spans="3:7" ht="10.5">
      <c r="C53" s="57"/>
      <c r="D53" s="127"/>
      <c r="E53" s="127"/>
      <c r="F53" s="127"/>
      <c r="G53" s="128"/>
    </row>
    <row r="54" spans="4:7" ht="12.75">
      <c r="D54" s="129"/>
      <c r="E54" s="129"/>
      <c r="F54" s="129"/>
      <c r="G54" s="127"/>
    </row>
    <row r="55" spans="3:7" ht="10.5">
      <c r="C55" s="59"/>
      <c r="D55" s="127"/>
      <c r="E55" s="127"/>
      <c r="F55" s="127"/>
      <c r="G55" s="127"/>
    </row>
    <row r="56" spans="4:7" ht="10.5">
      <c r="D56" s="127"/>
      <c r="E56" s="127"/>
      <c r="F56" s="127"/>
      <c r="G56" s="127"/>
    </row>
    <row r="57" spans="3:7" ht="10.5">
      <c r="C57" s="57"/>
      <c r="D57" s="128"/>
      <c r="E57" s="128"/>
      <c r="F57" s="128"/>
      <c r="G57" s="127"/>
    </row>
    <row r="58" spans="4:7" ht="10.5">
      <c r="D58" s="127"/>
      <c r="E58" s="127"/>
      <c r="F58" s="127"/>
      <c r="G58" s="127"/>
    </row>
    <row r="59" spans="4:7" ht="10.5">
      <c r="D59" s="127"/>
      <c r="E59" s="127"/>
      <c r="F59" s="127"/>
      <c r="G59" s="127"/>
    </row>
  </sheetData>
  <sheetProtection/>
  <mergeCells count="13">
    <mergeCell ref="A10:A11"/>
    <mergeCell ref="B10:B11"/>
    <mergeCell ref="C10:C11"/>
    <mergeCell ref="D10:F10"/>
    <mergeCell ref="G10:G11"/>
    <mergeCell ref="C5:E5"/>
    <mergeCell ref="F5:H5"/>
    <mergeCell ref="C6:E6"/>
    <mergeCell ref="F6:H6"/>
    <mergeCell ref="A8:G8"/>
    <mergeCell ref="A1:B7"/>
    <mergeCell ref="C1:H4"/>
    <mergeCell ref="A9:G9"/>
  </mergeCells>
  <printOptions horizontalCentered="1" verticalCentered="1"/>
  <pageMargins left="0.984251968503937" right="0.984251968503937" top="0.7874015748031497" bottom="0.984251968503937" header="0" footer="0"/>
  <pageSetup horizontalDpi="600" verticalDpi="600" orientation="landscape" paperSize="5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F19">
      <selection activeCell="F19" sqref="A1:IV16384"/>
    </sheetView>
  </sheetViews>
  <sheetFormatPr defaultColWidth="11.421875" defaultRowHeight="12.75"/>
  <cols>
    <col min="1" max="1" width="8.8515625" style="54" customWidth="1"/>
    <col min="2" max="2" width="23.57421875" style="54" customWidth="1"/>
    <col min="3" max="3" width="12.00390625" style="54" customWidth="1"/>
    <col min="4" max="4" width="11.00390625" style="54" customWidth="1"/>
    <col min="5" max="5" width="10.57421875" style="54" customWidth="1"/>
    <col min="6" max="6" width="10.7109375" style="54" customWidth="1"/>
    <col min="7" max="7" width="12.28125" style="54" customWidth="1"/>
    <col min="8" max="8" width="10.8515625" style="54" customWidth="1"/>
    <col min="9" max="9" width="12.7109375" style="54" customWidth="1"/>
    <col min="10" max="10" width="12.140625" style="54" customWidth="1"/>
    <col min="11" max="11" width="12.421875" style="54" customWidth="1"/>
    <col min="12" max="12" width="10.7109375" style="54" customWidth="1"/>
    <col min="13" max="13" width="12.421875" style="54" customWidth="1"/>
    <col min="14" max="14" width="11.140625" style="54" customWidth="1"/>
    <col min="15" max="15" width="10.8515625" style="54" customWidth="1"/>
    <col min="16" max="16" width="14.00390625" style="54" customWidth="1"/>
    <col min="17" max="17" width="12.140625" style="54" hidden="1" customWidth="1"/>
    <col min="18" max="16384" width="11.421875" style="54" customWidth="1"/>
  </cols>
  <sheetData>
    <row r="1" spans="1:16" ht="10.5">
      <c r="A1" s="312" t="s">
        <v>173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ht="10.5">
      <c r="A2" s="312" t="s">
        <v>156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s="55" customFormat="1" ht="9.75" customHeight="1">
      <c r="A3" s="312" t="s">
        <v>117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11.25" thickBot="1">
      <c r="A4" s="56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7" ht="12.75" customHeight="1" thickBot="1">
      <c r="A5" s="316"/>
      <c r="B5" s="318" t="s">
        <v>26</v>
      </c>
      <c r="C5" s="320" t="s">
        <v>149</v>
      </c>
      <c r="D5" s="313" t="s">
        <v>51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5"/>
      <c r="P5" s="322" t="s">
        <v>29</v>
      </c>
      <c r="Q5" s="80"/>
    </row>
    <row r="6" spans="1:17" ht="13.5" customHeight="1" thickBot="1">
      <c r="A6" s="317"/>
      <c r="B6" s="319"/>
      <c r="C6" s="321"/>
      <c r="D6" s="85" t="s">
        <v>53</v>
      </c>
      <c r="E6" s="86" t="s">
        <v>159</v>
      </c>
      <c r="F6" s="86" t="s">
        <v>54</v>
      </c>
      <c r="G6" s="86" t="s">
        <v>55</v>
      </c>
      <c r="H6" s="86" t="s">
        <v>56</v>
      </c>
      <c r="I6" s="86" t="s">
        <v>57</v>
      </c>
      <c r="J6" s="86" t="s">
        <v>58</v>
      </c>
      <c r="K6" s="86" t="s">
        <v>59</v>
      </c>
      <c r="L6" s="86" t="s">
        <v>60</v>
      </c>
      <c r="M6" s="86" t="s">
        <v>61</v>
      </c>
      <c r="N6" s="86" t="s">
        <v>62</v>
      </c>
      <c r="O6" s="87" t="s">
        <v>63</v>
      </c>
      <c r="P6" s="323"/>
      <c r="Q6" s="81" t="s">
        <v>148</v>
      </c>
    </row>
    <row r="7" spans="1:17" ht="10.5">
      <c r="A7" s="82">
        <v>1000</v>
      </c>
      <c r="B7" s="82" t="s">
        <v>64</v>
      </c>
      <c r="C7" s="124">
        <f>+C8+C11</f>
        <v>0</v>
      </c>
      <c r="D7" s="84">
        <f>+D8+D11</f>
        <v>5371187.333</v>
      </c>
      <c r="E7" s="84">
        <f aca="true" t="shared" si="0" ref="E7:O7">+E8+E11</f>
        <v>8871187.333</v>
      </c>
      <c r="F7" s="84">
        <f t="shared" si="0"/>
        <v>9432806.333</v>
      </c>
      <c r="G7" s="84">
        <f t="shared" si="0"/>
        <v>9432806.333</v>
      </c>
      <c r="H7" s="84">
        <f t="shared" si="0"/>
        <v>9432806.333</v>
      </c>
      <c r="I7" s="84">
        <f t="shared" si="0"/>
        <v>9432806.333</v>
      </c>
      <c r="J7" s="84">
        <f t="shared" si="0"/>
        <v>9432806.333</v>
      </c>
      <c r="K7" s="84">
        <f t="shared" si="0"/>
        <v>9432806.333</v>
      </c>
      <c r="L7" s="84">
        <f t="shared" si="0"/>
        <v>8871187.333</v>
      </c>
      <c r="M7" s="84">
        <f t="shared" si="0"/>
        <v>8871187.333</v>
      </c>
      <c r="N7" s="84">
        <f t="shared" si="0"/>
        <v>8871187.333</v>
      </c>
      <c r="O7" s="84">
        <f t="shared" si="0"/>
        <v>8871187.333</v>
      </c>
      <c r="P7" s="84">
        <f>SUM(D7:O7)</f>
        <v>106323961.99600004</v>
      </c>
      <c r="Q7" s="61">
        <f>+P7-C7</f>
        <v>106323961.99600004</v>
      </c>
    </row>
    <row r="8" spans="1:17" ht="10.5">
      <c r="A8" s="63">
        <v>1001</v>
      </c>
      <c r="B8" s="63" t="s">
        <v>65</v>
      </c>
      <c r="C8" s="126">
        <f>'POA-02'!J22</f>
        <v>0</v>
      </c>
      <c r="D8" s="84">
        <f>+D9+D10</f>
        <v>0</v>
      </c>
      <c r="E8" s="84">
        <f aca="true" t="shared" si="1" ref="E8:O8">+E9+E10</f>
        <v>3500000</v>
      </c>
      <c r="F8" s="84">
        <f t="shared" si="1"/>
        <v>4061619</v>
      </c>
      <c r="G8" s="84">
        <f t="shared" si="1"/>
        <v>4061619</v>
      </c>
      <c r="H8" s="84">
        <f t="shared" si="1"/>
        <v>4061619</v>
      </c>
      <c r="I8" s="84">
        <f t="shared" si="1"/>
        <v>4061619</v>
      </c>
      <c r="J8" s="84">
        <f t="shared" si="1"/>
        <v>4061619</v>
      </c>
      <c r="K8" s="84">
        <f t="shared" si="1"/>
        <v>4061619</v>
      </c>
      <c r="L8" s="84">
        <f t="shared" si="1"/>
        <v>3500000</v>
      </c>
      <c r="M8" s="84">
        <f t="shared" si="1"/>
        <v>3500000</v>
      </c>
      <c r="N8" s="84">
        <f t="shared" si="1"/>
        <v>3500000</v>
      </c>
      <c r="O8" s="84">
        <f t="shared" si="1"/>
        <v>3500000</v>
      </c>
      <c r="P8" s="65">
        <f>SUM(D8:O8)</f>
        <v>41869714</v>
      </c>
      <c r="Q8" s="61">
        <f>+P8-C8</f>
        <v>41869714</v>
      </c>
    </row>
    <row r="9" spans="1:17" ht="10.5">
      <c r="A9" s="61" t="s">
        <v>170</v>
      </c>
      <c r="B9" s="61" t="s">
        <v>164</v>
      </c>
      <c r="C9" s="125">
        <v>38280000</v>
      </c>
      <c r="D9" s="130">
        <v>0</v>
      </c>
      <c r="E9" s="130">
        <v>3500000</v>
      </c>
      <c r="F9" s="130">
        <v>3500000</v>
      </c>
      <c r="G9" s="130">
        <v>3500000</v>
      </c>
      <c r="H9" s="130">
        <v>3500000</v>
      </c>
      <c r="I9" s="130">
        <v>3500000</v>
      </c>
      <c r="J9" s="130">
        <v>3500000</v>
      </c>
      <c r="K9" s="130">
        <v>3500000</v>
      </c>
      <c r="L9" s="130">
        <v>3500000</v>
      </c>
      <c r="M9" s="130">
        <v>3500000</v>
      </c>
      <c r="N9" s="130">
        <v>3500000</v>
      </c>
      <c r="O9" s="130">
        <v>3500000</v>
      </c>
      <c r="P9" s="67">
        <f>SUM(D9:O9)</f>
        <v>38500000</v>
      </c>
      <c r="Q9" s="61"/>
    </row>
    <row r="10" spans="1:17" ht="10.5">
      <c r="A10" s="61" t="s">
        <v>171</v>
      </c>
      <c r="B10" s="61" t="s">
        <v>175</v>
      </c>
      <c r="C10" s="125">
        <v>3369714</v>
      </c>
      <c r="D10" s="130">
        <v>0</v>
      </c>
      <c r="E10" s="130">
        <v>0</v>
      </c>
      <c r="F10" s="130">
        <v>561619</v>
      </c>
      <c r="G10" s="130">
        <v>561619</v>
      </c>
      <c r="H10" s="130">
        <v>561619</v>
      </c>
      <c r="I10" s="130">
        <v>561619</v>
      </c>
      <c r="J10" s="130">
        <v>561619</v>
      </c>
      <c r="K10" s="130">
        <v>561619</v>
      </c>
      <c r="L10" s="130">
        <v>0</v>
      </c>
      <c r="M10" s="130">
        <v>0</v>
      </c>
      <c r="N10" s="130">
        <v>0</v>
      </c>
      <c r="O10" s="130">
        <v>0</v>
      </c>
      <c r="P10" s="67">
        <f>SUM(D10:O10)</f>
        <v>3369714</v>
      </c>
      <c r="Q10" s="61"/>
    </row>
    <row r="11" spans="1:17" ht="10.5">
      <c r="A11" s="63">
        <v>1002</v>
      </c>
      <c r="B11" s="63" t="s">
        <v>66</v>
      </c>
      <c r="C11" s="126">
        <f>'POA-02'!J25</f>
        <v>0</v>
      </c>
      <c r="D11" s="84">
        <v>5371187.333</v>
      </c>
      <c r="E11" s="84">
        <v>5371187.333</v>
      </c>
      <c r="F11" s="84">
        <v>5371187.333</v>
      </c>
      <c r="G11" s="84">
        <v>5371187.333</v>
      </c>
      <c r="H11" s="84">
        <v>5371187.333</v>
      </c>
      <c r="I11" s="84">
        <v>5371187.333</v>
      </c>
      <c r="J11" s="84">
        <v>5371187.333</v>
      </c>
      <c r="K11" s="84">
        <v>5371187.333</v>
      </c>
      <c r="L11" s="84">
        <v>5371187.333</v>
      </c>
      <c r="M11" s="84">
        <v>5371187.333</v>
      </c>
      <c r="N11" s="84">
        <v>5371187.333</v>
      </c>
      <c r="O11" s="84">
        <v>5371187.333</v>
      </c>
      <c r="P11" s="65">
        <f>SUM(D11:O11)</f>
        <v>64454247.995999984</v>
      </c>
      <c r="Q11" s="61">
        <f aca="true" t="shared" si="2" ref="Q11:Q45">+P11-C11</f>
        <v>64454247.995999984</v>
      </c>
    </row>
    <row r="12" spans="1:17" ht="10.5">
      <c r="A12" s="63">
        <v>2000</v>
      </c>
      <c r="B12" s="61" t="s">
        <v>67</v>
      </c>
      <c r="C12" s="126">
        <f>+C13+C14+C18+C19+C23+C26+C30+C31+C32+C33+C34+C35+C36+C37+C38+C41+C42</f>
        <v>2000000</v>
      </c>
      <c r="D12" s="84">
        <f>SUM(D13:D42)</f>
        <v>1489753.166666666</v>
      </c>
      <c r="E12" s="84">
        <f aca="true" t="shared" si="3" ref="E12:O12">SUM(E13:E42)</f>
        <v>1489753.166666666</v>
      </c>
      <c r="F12" s="84">
        <f t="shared" si="3"/>
        <v>1489753.166666666</v>
      </c>
      <c r="G12" s="84">
        <f t="shared" si="3"/>
        <v>1489753.166666666</v>
      </c>
      <c r="H12" s="84">
        <f t="shared" si="3"/>
        <v>1489753.166666666</v>
      </c>
      <c r="I12" s="84">
        <f t="shared" si="3"/>
        <v>1489753.166666666</v>
      </c>
      <c r="J12" s="84">
        <f t="shared" si="3"/>
        <v>1489753.166666666</v>
      </c>
      <c r="K12" s="84">
        <f t="shared" si="3"/>
        <v>1489753.166666666</v>
      </c>
      <c r="L12" s="84">
        <f t="shared" si="3"/>
        <v>1489753.166666666</v>
      </c>
      <c r="M12" s="84">
        <f t="shared" si="3"/>
        <v>1489753.166666666</v>
      </c>
      <c r="N12" s="84">
        <f t="shared" si="3"/>
        <v>1489753.166666666</v>
      </c>
      <c r="O12" s="84">
        <f t="shared" si="3"/>
        <v>1489753.166666666</v>
      </c>
      <c r="P12" s="65">
        <f>+P13+P14+P18+P19+P23+P26+P30+P31+P32+P33+P34+P35+P36+P37+P38+P41+P42</f>
        <v>17877037.999999993</v>
      </c>
      <c r="Q12" s="61">
        <f t="shared" si="2"/>
        <v>15877037.999999993</v>
      </c>
    </row>
    <row r="13" spans="1:17" ht="10.5">
      <c r="A13" s="61">
        <v>2001</v>
      </c>
      <c r="B13" s="61" t="s">
        <v>68</v>
      </c>
      <c r="C13" s="125">
        <f>'POA-04'!G27</f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65">
        <f>SUM(D13:O13)</f>
        <v>0</v>
      </c>
      <c r="Q13" s="61">
        <f t="shared" si="2"/>
        <v>0</v>
      </c>
    </row>
    <row r="14" spans="1:17" ht="10.5">
      <c r="A14" s="61">
        <v>2002</v>
      </c>
      <c r="B14" s="61" t="s">
        <v>69</v>
      </c>
      <c r="C14" s="125">
        <f>'POA-03'!H23</f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65">
        <f>SUM(D14:O14)</f>
        <v>0</v>
      </c>
      <c r="Q14" s="61">
        <f t="shared" si="2"/>
        <v>0</v>
      </c>
    </row>
    <row r="15" spans="1:17" ht="10.5">
      <c r="A15" s="61" t="s">
        <v>70</v>
      </c>
      <c r="B15" s="61" t="s">
        <v>71</v>
      </c>
      <c r="C15" s="125"/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65">
        <f aca="true" t="shared" si="4" ref="P15:P50">SUM(D15:O15)</f>
        <v>0</v>
      </c>
      <c r="Q15" s="61">
        <f t="shared" si="2"/>
        <v>0</v>
      </c>
    </row>
    <row r="16" spans="1:17" ht="10.5">
      <c r="A16" s="61" t="s">
        <v>72</v>
      </c>
      <c r="B16" s="61" t="s">
        <v>73</v>
      </c>
      <c r="C16" s="125"/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65">
        <f t="shared" si="4"/>
        <v>0</v>
      </c>
      <c r="Q16" s="61">
        <f t="shared" si="2"/>
        <v>0</v>
      </c>
    </row>
    <row r="17" spans="1:17" ht="10.5">
      <c r="A17" s="61" t="s">
        <v>74</v>
      </c>
      <c r="B17" s="61" t="s">
        <v>75</v>
      </c>
      <c r="C17" s="125"/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65">
        <f t="shared" si="4"/>
        <v>0</v>
      </c>
      <c r="Q17" s="61">
        <f t="shared" si="2"/>
        <v>0</v>
      </c>
    </row>
    <row r="18" spans="1:17" ht="14.25" customHeight="1">
      <c r="A18" s="61">
        <v>2003</v>
      </c>
      <c r="B18" s="68" t="s">
        <v>76</v>
      </c>
      <c r="C18" s="125">
        <f>'POA-06'!D18</f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65">
        <f t="shared" si="4"/>
        <v>0</v>
      </c>
      <c r="Q18" s="61">
        <f t="shared" si="2"/>
        <v>0</v>
      </c>
    </row>
    <row r="19" spans="1:17" ht="10.5">
      <c r="A19" s="61">
        <v>2004</v>
      </c>
      <c r="B19" s="61" t="s">
        <v>77</v>
      </c>
      <c r="C19" s="125">
        <f>'POA-06'!D19</f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65">
        <f t="shared" si="4"/>
        <v>0</v>
      </c>
      <c r="Q19" s="61">
        <f t="shared" si="2"/>
        <v>0</v>
      </c>
    </row>
    <row r="20" spans="1:17" ht="10.5">
      <c r="A20" s="61" t="s">
        <v>78</v>
      </c>
      <c r="B20" s="61" t="s">
        <v>79</v>
      </c>
      <c r="C20" s="125"/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65">
        <f t="shared" si="4"/>
        <v>0</v>
      </c>
      <c r="Q20" s="61">
        <f t="shared" si="2"/>
        <v>0</v>
      </c>
    </row>
    <row r="21" spans="1:17" ht="10.5">
      <c r="A21" s="61" t="s">
        <v>80</v>
      </c>
      <c r="B21" s="61" t="s">
        <v>81</v>
      </c>
      <c r="C21" s="125"/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65">
        <f t="shared" si="4"/>
        <v>0</v>
      </c>
      <c r="Q21" s="61">
        <f t="shared" si="2"/>
        <v>0</v>
      </c>
    </row>
    <row r="22" spans="1:17" ht="10.5">
      <c r="A22" s="61" t="s">
        <v>82</v>
      </c>
      <c r="B22" s="61" t="s">
        <v>83</v>
      </c>
      <c r="C22" s="125"/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65">
        <f t="shared" si="4"/>
        <v>0</v>
      </c>
      <c r="Q22" s="61">
        <f t="shared" si="2"/>
        <v>0</v>
      </c>
    </row>
    <row r="23" spans="1:17" ht="10.5">
      <c r="A23" s="61">
        <v>2005</v>
      </c>
      <c r="B23" s="61" t="s">
        <v>84</v>
      </c>
      <c r="C23" s="125">
        <f>'POA-06'!D20</f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65">
        <f t="shared" si="4"/>
        <v>0</v>
      </c>
      <c r="Q23" s="61">
        <f t="shared" si="2"/>
        <v>0</v>
      </c>
    </row>
    <row r="24" spans="1:17" ht="10.5">
      <c r="A24" s="61" t="s">
        <v>85</v>
      </c>
      <c r="B24" s="61" t="s">
        <v>86</v>
      </c>
      <c r="C24" s="125"/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65">
        <f t="shared" si="4"/>
        <v>0</v>
      </c>
      <c r="Q24" s="61">
        <f t="shared" si="2"/>
        <v>0</v>
      </c>
    </row>
    <row r="25" spans="1:17" ht="10.5">
      <c r="A25" s="61" t="s">
        <v>87</v>
      </c>
      <c r="B25" s="61" t="s">
        <v>88</v>
      </c>
      <c r="C25" s="125"/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65">
        <f t="shared" si="4"/>
        <v>0</v>
      </c>
      <c r="Q25" s="61">
        <f t="shared" si="2"/>
        <v>0</v>
      </c>
    </row>
    <row r="26" spans="1:17" ht="10.5">
      <c r="A26" s="61">
        <v>2006</v>
      </c>
      <c r="B26" s="61" t="s">
        <v>89</v>
      </c>
      <c r="C26" s="125">
        <f>'POA-06'!D21</f>
        <v>2000000</v>
      </c>
      <c r="D26" s="130">
        <v>833333.333333333</v>
      </c>
      <c r="E26" s="130">
        <v>833333.333333333</v>
      </c>
      <c r="F26" s="130">
        <v>833333.333333333</v>
      </c>
      <c r="G26" s="130">
        <v>833333.333333333</v>
      </c>
      <c r="H26" s="130">
        <v>833333.333333333</v>
      </c>
      <c r="I26" s="130">
        <v>833333.333333333</v>
      </c>
      <c r="J26" s="130">
        <v>833333.333333333</v>
      </c>
      <c r="K26" s="130">
        <v>833333.333333333</v>
      </c>
      <c r="L26" s="130">
        <v>833333.333333333</v>
      </c>
      <c r="M26" s="130">
        <v>833333.333333333</v>
      </c>
      <c r="N26" s="130">
        <v>833333.333333333</v>
      </c>
      <c r="O26" s="130">
        <v>833333.333333333</v>
      </c>
      <c r="P26" s="65">
        <f t="shared" si="4"/>
        <v>9999999.999999996</v>
      </c>
      <c r="Q26" s="61">
        <f t="shared" si="2"/>
        <v>7999999.999999996</v>
      </c>
    </row>
    <row r="27" spans="1:17" ht="10.5">
      <c r="A27" s="61" t="s">
        <v>90</v>
      </c>
      <c r="B27" s="61" t="s">
        <v>91</v>
      </c>
      <c r="C27" s="125"/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65">
        <f t="shared" si="4"/>
        <v>0</v>
      </c>
      <c r="Q27" s="61">
        <f t="shared" si="2"/>
        <v>0</v>
      </c>
    </row>
    <row r="28" spans="1:17" ht="21">
      <c r="A28" s="61" t="s">
        <v>92</v>
      </c>
      <c r="B28" s="68" t="s">
        <v>147</v>
      </c>
      <c r="C28" s="125"/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65">
        <f t="shared" si="4"/>
        <v>0</v>
      </c>
      <c r="Q28" s="61">
        <f t="shared" si="2"/>
        <v>0</v>
      </c>
    </row>
    <row r="29" spans="1:17" ht="10.5">
      <c r="A29" s="61" t="s">
        <v>93</v>
      </c>
      <c r="B29" s="61" t="s">
        <v>94</v>
      </c>
      <c r="C29" s="125"/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65">
        <f t="shared" si="4"/>
        <v>0</v>
      </c>
      <c r="Q29" s="61">
        <f t="shared" si="2"/>
        <v>0</v>
      </c>
    </row>
    <row r="30" spans="1:17" ht="10.5">
      <c r="A30" s="61">
        <v>2007</v>
      </c>
      <c r="B30" s="68" t="s">
        <v>95</v>
      </c>
      <c r="C30" s="125">
        <f>'POA-06'!D22</f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65">
        <f t="shared" si="4"/>
        <v>0</v>
      </c>
      <c r="Q30" s="61">
        <f t="shared" si="2"/>
        <v>0</v>
      </c>
    </row>
    <row r="31" spans="1:17" ht="13.5" customHeight="1">
      <c r="A31" s="61">
        <v>2008</v>
      </c>
      <c r="B31" s="68" t="s">
        <v>96</v>
      </c>
      <c r="C31" s="125">
        <f>'POA-06'!D23</f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65">
        <f t="shared" si="4"/>
        <v>0</v>
      </c>
      <c r="Q31" s="61">
        <f t="shared" si="2"/>
        <v>0</v>
      </c>
    </row>
    <row r="32" spans="1:17" ht="10.5">
      <c r="A32" s="61">
        <v>2009</v>
      </c>
      <c r="B32" s="61" t="s">
        <v>97</v>
      </c>
      <c r="C32" s="125">
        <f>'POA-06'!D24</f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65">
        <f t="shared" si="4"/>
        <v>0</v>
      </c>
      <c r="Q32" s="61">
        <f t="shared" si="2"/>
        <v>0</v>
      </c>
    </row>
    <row r="33" spans="1:17" ht="13.5" customHeight="1">
      <c r="A33" s="61">
        <v>2010</v>
      </c>
      <c r="B33" s="68" t="s">
        <v>98</v>
      </c>
      <c r="C33" s="125">
        <f>'POA-06'!D25</f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65">
        <f t="shared" si="4"/>
        <v>0</v>
      </c>
      <c r="Q33" s="61">
        <f t="shared" si="2"/>
        <v>0</v>
      </c>
    </row>
    <row r="34" spans="1:17" ht="10.5">
      <c r="A34" s="61">
        <v>2011</v>
      </c>
      <c r="B34" s="61" t="s">
        <v>99</v>
      </c>
      <c r="C34" s="125">
        <f>'POA-06'!D26</f>
        <v>0</v>
      </c>
      <c r="D34" s="130">
        <v>323086.5</v>
      </c>
      <c r="E34" s="130">
        <v>323086.5</v>
      </c>
      <c r="F34" s="130">
        <v>323086.5</v>
      </c>
      <c r="G34" s="130">
        <v>323086.5</v>
      </c>
      <c r="H34" s="130">
        <v>323086.5</v>
      </c>
      <c r="I34" s="130">
        <v>323086.5</v>
      </c>
      <c r="J34" s="130">
        <v>323086.5</v>
      </c>
      <c r="K34" s="130">
        <v>323086.5</v>
      </c>
      <c r="L34" s="130">
        <v>323086.5</v>
      </c>
      <c r="M34" s="130">
        <v>323086.5</v>
      </c>
      <c r="N34" s="130">
        <v>323086.5</v>
      </c>
      <c r="O34" s="130">
        <v>323086.5</v>
      </c>
      <c r="P34" s="65">
        <f t="shared" si="4"/>
        <v>3877038</v>
      </c>
      <c r="Q34" s="61">
        <f t="shared" si="2"/>
        <v>3877038</v>
      </c>
    </row>
    <row r="35" spans="1:17" ht="13.5" customHeight="1">
      <c r="A35" s="61">
        <v>2012</v>
      </c>
      <c r="B35" s="68" t="s">
        <v>100</v>
      </c>
      <c r="C35" s="125">
        <f>'POA-06'!D27</f>
        <v>0</v>
      </c>
      <c r="D35" s="130">
        <v>333333.333333333</v>
      </c>
      <c r="E35" s="130">
        <v>333333.333333333</v>
      </c>
      <c r="F35" s="130">
        <v>333333.333333333</v>
      </c>
      <c r="G35" s="130">
        <v>333333.333333333</v>
      </c>
      <c r="H35" s="130">
        <v>333333.333333333</v>
      </c>
      <c r="I35" s="130">
        <v>333333.333333333</v>
      </c>
      <c r="J35" s="130">
        <v>333333.333333333</v>
      </c>
      <c r="K35" s="130">
        <v>333333.333333333</v>
      </c>
      <c r="L35" s="130">
        <v>333333.333333333</v>
      </c>
      <c r="M35" s="130">
        <v>333333.333333333</v>
      </c>
      <c r="N35" s="130">
        <v>333333.333333333</v>
      </c>
      <c r="O35" s="130">
        <v>333333.333333333</v>
      </c>
      <c r="P35" s="65">
        <f t="shared" si="4"/>
        <v>3999999.9999999963</v>
      </c>
      <c r="Q35" s="61">
        <f t="shared" si="2"/>
        <v>3999999.9999999963</v>
      </c>
    </row>
    <row r="36" spans="1:17" ht="10.5">
      <c r="A36" s="61">
        <v>2013</v>
      </c>
      <c r="B36" s="61" t="s">
        <v>101</v>
      </c>
      <c r="C36" s="125">
        <f>'POA-06'!D28</f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65">
        <f t="shared" si="4"/>
        <v>0</v>
      </c>
      <c r="Q36" s="61">
        <f t="shared" si="2"/>
        <v>0</v>
      </c>
    </row>
    <row r="37" spans="1:17" ht="10.5">
      <c r="A37" s="61">
        <v>2014</v>
      </c>
      <c r="B37" s="61" t="s">
        <v>102</v>
      </c>
      <c r="C37" s="125">
        <f>'POA-06'!D29</f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65">
        <f t="shared" si="4"/>
        <v>0</v>
      </c>
      <c r="Q37" s="61">
        <f t="shared" si="2"/>
        <v>0</v>
      </c>
    </row>
    <row r="38" spans="1:17" ht="10.5">
      <c r="A38" s="61">
        <v>2015</v>
      </c>
      <c r="B38" s="61" t="s">
        <v>103</v>
      </c>
      <c r="C38" s="125">
        <f>'POA-06'!D30</f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65">
        <f t="shared" si="4"/>
        <v>0</v>
      </c>
      <c r="Q38" s="61">
        <f t="shared" si="2"/>
        <v>0</v>
      </c>
    </row>
    <row r="39" spans="1:17" ht="10.5">
      <c r="A39" s="61" t="s">
        <v>104</v>
      </c>
      <c r="B39" s="61" t="s">
        <v>105</v>
      </c>
      <c r="C39" s="125"/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65">
        <f t="shared" si="4"/>
        <v>0</v>
      </c>
      <c r="Q39" s="61">
        <f t="shared" si="2"/>
        <v>0</v>
      </c>
    </row>
    <row r="40" spans="1:17" ht="10.5">
      <c r="A40" s="61" t="s">
        <v>106</v>
      </c>
      <c r="B40" s="61" t="s">
        <v>107</v>
      </c>
      <c r="C40" s="125"/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65">
        <f t="shared" si="4"/>
        <v>0</v>
      </c>
      <c r="Q40" s="61">
        <f t="shared" si="2"/>
        <v>0</v>
      </c>
    </row>
    <row r="41" spans="1:17" ht="10.5">
      <c r="A41" s="61">
        <v>2016</v>
      </c>
      <c r="B41" s="61" t="s">
        <v>108</v>
      </c>
      <c r="C41" s="125">
        <f>'POA-06'!D31</f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65">
        <f t="shared" si="4"/>
        <v>0</v>
      </c>
      <c r="Q41" s="61">
        <f t="shared" si="2"/>
        <v>0</v>
      </c>
    </row>
    <row r="42" spans="1:17" ht="10.5">
      <c r="A42" s="61">
        <v>2017</v>
      </c>
      <c r="B42" s="61" t="s">
        <v>109</v>
      </c>
      <c r="C42" s="125">
        <v>0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65">
        <f t="shared" si="4"/>
        <v>0</v>
      </c>
      <c r="Q42" s="61">
        <f t="shared" si="2"/>
        <v>0</v>
      </c>
    </row>
    <row r="43" spans="1:17" s="131" customFormat="1" ht="10.5">
      <c r="A43" s="63">
        <v>3000</v>
      </c>
      <c r="B43" s="63" t="s">
        <v>110</v>
      </c>
      <c r="C43" s="126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65">
        <f t="shared" si="4"/>
        <v>0</v>
      </c>
      <c r="Q43" s="63">
        <f t="shared" si="2"/>
        <v>0</v>
      </c>
    </row>
    <row r="44" spans="1:17" ht="10.5">
      <c r="A44" s="63">
        <v>4000</v>
      </c>
      <c r="B44" s="61" t="s">
        <v>111</v>
      </c>
      <c r="C44" s="126">
        <f>'POA-05'!C26</f>
        <v>0</v>
      </c>
      <c r="D44" s="84">
        <v>0</v>
      </c>
      <c r="E44" s="84">
        <v>0</v>
      </c>
      <c r="F44" s="84">
        <v>0</v>
      </c>
      <c r="G44" s="84">
        <v>0</v>
      </c>
      <c r="H44" s="84">
        <v>80000000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65">
        <f t="shared" si="4"/>
        <v>80000000</v>
      </c>
      <c r="Q44" s="61">
        <f t="shared" si="2"/>
        <v>80000000</v>
      </c>
    </row>
    <row r="45" spans="1:17" ht="10.5">
      <c r="A45" s="63">
        <v>5000</v>
      </c>
      <c r="B45" s="61" t="s">
        <v>112</v>
      </c>
      <c r="C45" s="126">
        <f>'POA-05'!C22</f>
        <v>350106545.15999997</v>
      </c>
      <c r="D45" s="84">
        <f>+D46+D47+D48</f>
        <v>0</v>
      </c>
      <c r="E45" s="84">
        <f aca="true" t="shared" si="5" ref="E45:O45">+E46+E47+E48</f>
        <v>0</v>
      </c>
      <c r="F45" s="84">
        <f t="shared" si="5"/>
        <v>0</v>
      </c>
      <c r="G45" s="84">
        <f t="shared" si="5"/>
        <v>0</v>
      </c>
      <c r="H45" s="84">
        <f t="shared" si="5"/>
        <v>10000000</v>
      </c>
      <c r="I45" s="84">
        <f t="shared" si="5"/>
        <v>170000000</v>
      </c>
      <c r="J45" s="84">
        <f t="shared" si="5"/>
        <v>0</v>
      </c>
      <c r="K45" s="84">
        <f t="shared" si="5"/>
        <v>10000000</v>
      </c>
      <c r="L45" s="84">
        <f t="shared" si="5"/>
        <v>0</v>
      </c>
      <c r="M45" s="84">
        <f t="shared" si="5"/>
        <v>0</v>
      </c>
      <c r="N45" s="84">
        <f t="shared" si="5"/>
        <v>0</v>
      </c>
      <c r="O45" s="84">
        <f t="shared" si="5"/>
        <v>0</v>
      </c>
      <c r="P45" s="65">
        <f t="shared" si="4"/>
        <v>190000000</v>
      </c>
      <c r="Q45" s="61">
        <f t="shared" si="2"/>
        <v>-160106545.15999997</v>
      </c>
    </row>
    <row r="46" spans="1:17" ht="10.5">
      <c r="A46" s="61" t="s">
        <v>167</v>
      </c>
      <c r="B46" s="61" t="s">
        <v>165</v>
      </c>
      <c r="C46" s="125">
        <v>20000000</v>
      </c>
      <c r="D46" s="130">
        <v>0</v>
      </c>
      <c r="E46" s="130">
        <v>0</v>
      </c>
      <c r="F46" s="130">
        <v>0</v>
      </c>
      <c r="G46" s="130">
        <v>0</v>
      </c>
      <c r="H46" s="130">
        <v>10000000</v>
      </c>
      <c r="I46" s="130">
        <v>0</v>
      </c>
      <c r="J46" s="130">
        <v>0</v>
      </c>
      <c r="K46" s="130">
        <v>10000000</v>
      </c>
      <c r="L46" s="130">
        <v>0</v>
      </c>
      <c r="M46" s="130">
        <v>0</v>
      </c>
      <c r="N46" s="130">
        <v>0</v>
      </c>
      <c r="O46" s="130">
        <v>0</v>
      </c>
      <c r="P46" s="65"/>
      <c r="Q46" s="61"/>
    </row>
    <row r="47" spans="1:17" ht="10.5">
      <c r="A47" s="61" t="s">
        <v>168</v>
      </c>
      <c r="B47" s="61" t="s">
        <v>166</v>
      </c>
      <c r="C47" s="125">
        <v>20000000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20000000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65"/>
      <c r="Q47" s="61"/>
    </row>
    <row r="48" spans="1:17" ht="10.5">
      <c r="A48" s="61" t="s">
        <v>169</v>
      </c>
      <c r="B48" s="61" t="s">
        <v>172</v>
      </c>
      <c r="C48" s="125">
        <f>+'POA-05'!G20</f>
        <v>142117576.32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150000000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65"/>
      <c r="Q48" s="61"/>
    </row>
    <row r="49" spans="1:17" ht="10.5">
      <c r="A49" s="63">
        <v>6000</v>
      </c>
      <c r="B49" s="61" t="s">
        <v>113</v>
      </c>
      <c r="C49" s="126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65">
        <f t="shared" si="4"/>
        <v>0</v>
      </c>
      <c r="Q49" s="61">
        <f>+P49-C49</f>
        <v>0</v>
      </c>
    </row>
    <row r="50" spans="1:17" ht="10.5">
      <c r="A50" s="63">
        <v>7000</v>
      </c>
      <c r="B50" s="61" t="s">
        <v>114</v>
      </c>
      <c r="C50" s="126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65">
        <f t="shared" si="4"/>
        <v>0</v>
      </c>
      <c r="Q50" s="61">
        <f>+P50-C50</f>
        <v>0</v>
      </c>
    </row>
    <row r="51" spans="1:17" ht="10.5">
      <c r="A51" s="97"/>
      <c r="B51" s="97" t="s">
        <v>29</v>
      </c>
      <c r="C51" s="64">
        <f>+C7+C12+C43+C44+C45+C49+C50</f>
        <v>352106545.15999997</v>
      </c>
      <c r="D51" s="64">
        <f>+D7+D12+D43+D44+D45+D49+D50</f>
        <v>6860940.499666666</v>
      </c>
      <c r="E51" s="64">
        <f aca="true" t="shared" si="6" ref="E51:O51">+E7+E12+E43+E44+E45+E49+E50</f>
        <v>10360940.499666667</v>
      </c>
      <c r="F51" s="64">
        <f t="shared" si="6"/>
        <v>10922559.499666667</v>
      </c>
      <c r="G51" s="64">
        <f t="shared" si="6"/>
        <v>10922559.499666667</v>
      </c>
      <c r="H51" s="64">
        <f t="shared" si="6"/>
        <v>100922559.49966666</v>
      </c>
      <c r="I51" s="64">
        <f t="shared" si="6"/>
        <v>180922559.49966666</v>
      </c>
      <c r="J51" s="64">
        <f t="shared" si="6"/>
        <v>10922559.499666667</v>
      </c>
      <c r="K51" s="64">
        <f t="shared" si="6"/>
        <v>20922559.49966667</v>
      </c>
      <c r="L51" s="64">
        <f t="shared" si="6"/>
        <v>10360940.499666667</v>
      </c>
      <c r="M51" s="64">
        <f t="shared" si="6"/>
        <v>10360940.499666667</v>
      </c>
      <c r="N51" s="64">
        <f t="shared" si="6"/>
        <v>10360940.499666667</v>
      </c>
      <c r="O51" s="64">
        <f t="shared" si="6"/>
        <v>10360940.499666667</v>
      </c>
      <c r="P51" s="64">
        <f>+P7+P12+P44+P45</f>
        <v>394200999.99600005</v>
      </c>
      <c r="Q51" s="61">
        <f>+P51-C51</f>
        <v>42094454.836000085</v>
      </c>
    </row>
    <row r="53" spans="3:16" ht="10.5">
      <c r="C53" s="57"/>
      <c r="P53" s="57"/>
    </row>
    <row r="55" ht="10.5">
      <c r="C55" s="59"/>
    </row>
    <row r="57" ht="10.5">
      <c r="C57" s="57"/>
    </row>
  </sheetData>
  <sheetProtection/>
  <mergeCells count="8">
    <mergeCell ref="A1:P1"/>
    <mergeCell ref="A3:P3"/>
    <mergeCell ref="A5:A6"/>
    <mergeCell ref="B5:B6"/>
    <mergeCell ref="C5:C6"/>
    <mergeCell ref="D5:O5"/>
    <mergeCell ref="P5:P6"/>
    <mergeCell ref="A2:P2"/>
  </mergeCells>
  <printOptions/>
  <pageMargins left="1.54" right="0.1968503937007874" top="0.984251968503937" bottom="0.984251968503937" header="0" footer="0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Corpoguajira</cp:lastModifiedBy>
  <cp:lastPrinted>2012-02-24T14:30:12Z</cp:lastPrinted>
  <dcterms:created xsi:type="dcterms:W3CDTF">2004-12-29T19:49:42Z</dcterms:created>
  <dcterms:modified xsi:type="dcterms:W3CDTF">2012-02-24T14:30:27Z</dcterms:modified>
  <cp:category/>
  <cp:version/>
  <cp:contentType/>
  <cp:contentStatus/>
</cp:coreProperties>
</file>