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35" yWindow="105" windowWidth="6120" windowHeight="5460"/>
  </bookViews>
  <sheets>
    <sheet name="POA-01" sheetId="1" r:id="rId1"/>
    <sheet name="POA-02" sheetId="2" r:id="rId2"/>
    <sheet name="POA-03" sheetId="3" r:id="rId3"/>
    <sheet name="POA-04" sheetId="4" r:id="rId4"/>
    <sheet name="POA-05" sheetId="5" r:id="rId5"/>
    <sheet name="POA-06" sheetId="7" r:id="rId6"/>
    <sheet name="POA-07" sheetId="6" r:id="rId7"/>
    <sheet name="POA-ACTIVIDADES" sheetId="10" r:id="rId8"/>
    <sheet name="GRÁFICO" sheetId="9" r:id="rId9"/>
  </sheets>
  <externalReferences>
    <externalReference r:id="rId10"/>
    <externalReference r:id="rId11"/>
  </externalReferences>
  <definedNames>
    <definedName name="_xlnm.Print_Titles" localSheetId="0">'POA-01'!$14:$15</definedName>
    <definedName name="_xlnm.Print_Titles" localSheetId="4">'POA-05'!$1:$15</definedName>
    <definedName name="_xlnm.Print_Titles" localSheetId="6">'POA-07'!$10:$11</definedName>
    <definedName name="_xlnm.Print_Titles" localSheetId="7">'POA-ACTIVIDADES'!$10:$11</definedName>
  </definedNames>
  <calcPr calcId="125725" fullCalcOnLoad="1"/>
</workbook>
</file>

<file path=xl/calcChain.xml><?xml version="1.0" encoding="utf-8"?>
<calcChain xmlns="http://schemas.openxmlformats.org/spreadsheetml/2006/main">
  <c r="C51" i="10"/>
  <c r="P31" i="6"/>
  <c r="C31"/>
  <c r="Q23" s="1"/>
  <c r="C28"/>
  <c r="O28"/>
  <c r="O15"/>
  <c r="O54"/>
  <c r="N28"/>
  <c r="N15"/>
  <c r="N54" s="1"/>
  <c r="M28"/>
  <c r="L28"/>
  <c r="K28"/>
  <c r="K15" s="1"/>
  <c r="K54" s="1"/>
  <c r="J28"/>
  <c r="J15"/>
  <c r="J54" s="1"/>
  <c r="I28"/>
  <c r="I15" s="1"/>
  <c r="I54" s="1"/>
  <c r="H28"/>
  <c r="G28"/>
  <c r="G15" s="1"/>
  <c r="G54" s="1"/>
  <c r="K12" i="10"/>
  <c r="J12"/>
  <c r="I12"/>
  <c r="G12"/>
  <c r="F12"/>
  <c r="E12"/>
  <c r="D12"/>
  <c r="C12"/>
  <c r="P36" i="6"/>
  <c r="E12"/>
  <c r="F12"/>
  <c r="G12"/>
  <c r="H12"/>
  <c r="I12"/>
  <c r="J12"/>
  <c r="K12"/>
  <c r="L12"/>
  <c r="M12"/>
  <c r="N12"/>
  <c r="O12"/>
  <c r="D12"/>
  <c r="P12"/>
  <c r="C27" i="1"/>
  <c r="C11" i="7"/>
  <c r="C31" i="5"/>
  <c r="C19"/>
  <c r="C11"/>
  <c r="H24" i="4"/>
  <c r="C12"/>
  <c r="I28" i="3"/>
  <c r="I27"/>
  <c r="I26"/>
  <c r="I25"/>
  <c r="I24"/>
  <c r="I23"/>
  <c r="I22"/>
  <c r="I21"/>
  <c r="I20"/>
  <c r="I19"/>
  <c r="I29"/>
  <c r="C12"/>
  <c r="C11" i="2"/>
  <c r="C12"/>
  <c r="C12" i="1"/>
  <c r="P21" i="6"/>
  <c r="P17"/>
  <c r="P46"/>
  <c r="P14"/>
  <c r="C14"/>
  <c r="L47" i="10"/>
  <c r="P50" i="6"/>
  <c r="C21"/>
  <c r="C46"/>
  <c r="L13" i="10"/>
  <c r="J15"/>
  <c r="J51"/>
  <c r="K15"/>
  <c r="K51"/>
  <c r="C24" i="6"/>
  <c r="D28"/>
  <c r="C39"/>
  <c r="C40"/>
  <c r="C41"/>
  <c r="C43"/>
  <c r="C48"/>
  <c r="D48"/>
  <c r="E48" s="1"/>
  <c r="C15" i="10"/>
  <c r="D15"/>
  <c r="E15"/>
  <c r="E51"/>
  <c r="F15"/>
  <c r="F51"/>
  <c r="G15"/>
  <c r="G51"/>
  <c r="H15"/>
  <c r="I15"/>
  <c r="I51"/>
  <c r="L46"/>
  <c r="L48"/>
  <c r="L49"/>
  <c r="L50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7"/>
  <c r="L16"/>
  <c r="C16" i="6"/>
  <c r="C15" s="1"/>
  <c r="C17"/>
  <c r="C13"/>
  <c r="B14" i="9"/>
  <c r="A14"/>
  <c r="B13"/>
  <c r="A13"/>
  <c r="B12"/>
  <c r="A12"/>
  <c r="E43" i="6"/>
  <c r="F43"/>
  <c r="E41"/>
  <c r="F41"/>
  <c r="E39"/>
  <c r="F39"/>
  <c r="E24"/>
  <c r="J26" i="2"/>
  <c r="D16" i="7"/>
  <c r="P53" i="6"/>
  <c r="P52"/>
  <c r="J28" i="2"/>
  <c r="C50" i="6"/>
  <c r="C14" i="9" s="1"/>
  <c r="F24" i="6"/>
  <c r="L14" i="10"/>
  <c r="H12"/>
  <c r="L12"/>
  <c r="H51"/>
  <c r="L15" i="6"/>
  <c r="L54"/>
  <c r="M15"/>
  <c r="M54"/>
  <c r="H15"/>
  <c r="H54"/>
  <c r="C12"/>
  <c r="C12" i="9"/>
  <c r="D51" i="10"/>
  <c r="L51"/>
  <c r="L15"/>
  <c r="N48"/>
  <c r="E28" i="6"/>
  <c r="D15"/>
  <c r="D54" s="1"/>
  <c r="F28"/>
  <c r="F15" s="1"/>
  <c r="E15"/>
  <c r="P28"/>
  <c r="P15" l="1"/>
  <c r="P54" s="1"/>
  <c r="Q56" s="1"/>
  <c r="F48"/>
  <c r="F54" s="1"/>
  <c r="E54"/>
  <c r="C13" i="9"/>
  <c r="C54" i="6"/>
</calcChain>
</file>

<file path=xl/sharedStrings.xml><?xml version="1.0" encoding="utf-8"?>
<sst xmlns="http://schemas.openxmlformats.org/spreadsheetml/2006/main" count="464" uniqueCount="235">
  <si>
    <t>PLAN DE ACTIVIDADES</t>
  </si>
  <si>
    <t>POA-01</t>
  </si>
  <si>
    <t>No.</t>
  </si>
  <si>
    <t>ACTIVIDAD</t>
  </si>
  <si>
    <t>LOCALIZACIÓN</t>
  </si>
  <si>
    <t>TIEMPO</t>
  </si>
  <si>
    <t>INDICADORES (PAT)</t>
  </si>
  <si>
    <t>METAS</t>
  </si>
  <si>
    <t>RESPONSABLE</t>
  </si>
  <si>
    <t>INICIA (M/D)</t>
  </si>
  <si>
    <t>TERMIN   (M/D)</t>
  </si>
  <si>
    <t>DURACIO (MESES)</t>
  </si>
  <si>
    <t>Monitoreo de la calidad del aire en el corredor minero.</t>
  </si>
  <si>
    <t>NOMBRE DEL PROYECTO:</t>
  </si>
  <si>
    <t xml:space="preserve">PRESUPUESTO ASIGNADO: </t>
  </si>
  <si>
    <t xml:space="preserve">APORTE DE LA NACIÓN: </t>
  </si>
  <si>
    <t xml:space="preserve">RECURSOS ADMINISTRADO: </t>
  </si>
  <si>
    <t>PROGRAMACION DE RECURSO HUMANO</t>
  </si>
  <si>
    <t>POA-02</t>
  </si>
  <si>
    <t>OBJETO</t>
  </si>
  <si>
    <t>TERMIN (M/D)</t>
  </si>
  <si>
    <t>DEDICACION (%)</t>
  </si>
  <si>
    <t>A.- POR CONTRATO</t>
  </si>
  <si>
    <t>B.- DE PLANTA</t>
  </si>
  <si>
    <t>SUB-TOTAL</t>
  </si>
  <si>
    <t>TOTAL</t>
  </si>
  <si>
    <t>CALIDAD DEL AIRE</t>
  </si>
  <si>
    <t>CODIGO</t>
  </si>
  <si>
    <t>COMPRA DE MATERIALES</t>
  </si>
  <si>
    <t>POA-03</t>
  </si>
  <si>
    <t>DESCRIPCION</t>
  </si>
  <si>
    <t>USO O DESTINO</t>
  </si>
  <si>
    <t>UNIDAD</t>
  </si>
  <si>
    <t>CANTIDAD</t>
  </si>
  <si>
    <t>VALOR</t>
  </si>
  <si>
    <t>DISPONIBILIDAD (D/M)</t>
  </si>
  <si>
    <t>MENSUAL</t>
  </si>
  <si>
    <t>UNITARIO</t>
  </si>
  <si>
    <t xml:space="preserve">TOTAL </t>
  </si>
  <si>
    <t>COMPRA DE EQUIPOS</t>
  </si>
  <si>
    <t>POA-04</t>
  </si>
  <si>
    <t>DESCRIPCIÓN</t>
  </si>
  <si>
    <t>VALOR UNITARIO</t>
  </si>
  <si>
    <t>VALOR TOTAL</t>
  </si>
  <si>
    <t>PROGRAMACION DE CONVENIOS Y CONTRATOS</t>
  </si>
  <si>
    <t>POA-05</t>
  </si>
  <si>
    <t>OBLIGACIONES CORPOGUAJIRA</t>
  </si>
  <si>
    <t>OBLIGACIONES CONTRAPARTE</t>
  </si>
  <si>
    <t>INCIA (M/D)</t>
  </si>
  <si>
    <t>A.- CONVENIOS</t>
  </si>
  <si>
    <t>B.- CONTRATOS</t>
  </si>
  <si>
    <t>REQUERIMIENTO DE INSUMOS</t>
  </si>
  <si>
    <t>POA-06</t>
  </si>
  <si>
    <t>Viáticos</t>
  </si>
  <si>
    <t>Capacitación</t>
  </si>
  <si>
    <t>PROGRAMACION DE METAS FINANCIERAS -R.A ($ )</t>
  </si>
  <si>
    <t>APROPIACION INICIAL</t>
  </si>
  <si>
    <t>CRONOGRAMA DE DESEMBOLSO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</si>
  <si>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</si>
  <si>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</si>
  <si>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</si>
  <si>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</si>
  <si>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</si>
  <si>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</si>
  <si>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</si>
  <si>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</si>
  <si>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</si>
  <si>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</si>
  <si>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</si>
  <si>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</si>
  <si>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</si>
  <si>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</si>
  <si>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</si>
  <si>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</si>
  <si>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</si>
  <si>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</si>
  <si>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</si>
  <si>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</si>
  <si>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</si>
  <si>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</si>
  <si>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</si>
  <si>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</si>
  <si>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</si>
  <si>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2003-001</t>
  </si>
  <si>
    <t>MANTENIMIENTO DE EQUIPOS</t>
  </si>
  <si>
    <t>2003-002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</si>
  <si>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</si>
  <si>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</si>
  <si>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</si>
  <si>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</si>
  <si>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</si>
  <si>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</si>
  <si>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</si>
  <si>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</si>
  <si>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</si>
  <si>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</si>
  <si>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</si>
  <si>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</si>
  <si>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</si>
  <si>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</si>
  <si>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</si>
  <si>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</si>
  <si>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AL INTERIOR DEL DEPARTAMENTO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</si>
  <si>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</si>
  <si>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</si>
  <si>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</si>
  <si>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</si>
  <si>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</si>
  <si>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</si>
  <si>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</si>
  <si>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</si>
  <si>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</si>
  <si>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</si>
  <si>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</si>
  <si>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</si>
  <si>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</si>
  <si>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OTROS(PERS X INVERS)</t>
  </si>
  <si>
    <t>INSUMO DEL PROYECTO</t>
  </si>
  <si>
    <t>CONTRATOS</t>
  </si>
  <si>
    <t>CONVENIOS</t>
  </si>
  <si>
    <t>TRANSFERENCIAS</t>
  </si>
  <si>
    <t>VARIOS</t>
  </si>
  <si>
    <t>Todo el Departamento</t>
  </si>
  <si>
    <t>Control y Seguimiento Ambiental a proyectos y actividades que requieren o cuentan con permisos de emisiones atmosféricas</t>
  </si>
  <si>
    <t>OTROS GASTOS GENERALES</t>
  </si>
  <si>
    <t>2.3</t>
  </si>
  <si>
    <t>2.4</t>
  </si>
  <si>
    <t>2.5</t>
  </si>
  <si>
    <t>Arrendamientos</t>
  </si>
  <si>
    <t>2.6</t>
  </si>
  <si>
    <t>2.7</t>
  </si>
  <si>
    <t>Impresos y publicaciones.</t>
  </si>
  <si>
    <t>2.8</t>
  </si>
  <si>
    <t>Comunicación y transporte</t>
  </si>
  <si>
    <t>2.9</t>
  </si>
  <si>
    <t>Seguros</t>
  </si>
  <si>
    <t>2.10</t>
  </si>
  <si>
    <t>Impuestos, tasas y multas</t>
  </si>
  <si>
    <t>2.11</t>
  </si>
  <si>
    <t>2.12</t>
  </si>
  <si>
    <t>Repuestos y accesorios</t>
  </si>
  <si>
    <t>2.13</t>
  </si>
  <si>
    <t>Dotación de personal</t>
  </si>
  <si>
    <t>2.14</t>
  </si>
  <si>
    <t>Bienestar social</t>
  </si>
  <si>
    <t>2.15</t>
  </si>
  <si>
    <t>2.16</t>
  </si>
  <si>
    <t>vigilancia</t>
  </si>
  <si>
    <t>REPUESTOS Y ACCESORIOS</t>
  </si>
  <si>
    <t>Combustibles y lubricantes</t>
  </si>
  <si>
    <t>2.17</t>
  </si>
  <si>
    <t>DURACION (MESES)</t>
  </si>
  <si>
    <t xml:space="preserve">Servicios públicos </t>
  </si>
  <si>
    <t xml:space="preserve">Mantenimiento y reparación vehículo </t>
  </si>
  <si>
    <t>Papeleria y tintas</t>
  </si>
  <si>
    <t>MANTENIMIENTO Y REPARACIÓN DE VEHÍCULO</t>
  </si>
  <si>
    <t>COMBUSTIBLE Y LUBRICANTES</t>
  </si>
  <si>
    <t>PAPELERÍA Y TINTA</t>
  </si>
  <si>
    <t>VIGILANCIA</t>
  </si>
  <si>
    <t>Hatonuevo, Patilla, Roche, Chancleta, Barrancas, Fonseca, Los Remedios, Cuestecitas, Provincial, Papayal, Las Casitas y Conejo</t>
  </si>
  <si>
    <t>Carga de contaminación atmosférica reducida por proyectos relacionados con control de contaminación atmosférica implementados (ug/m3)</t>
  </si>
  <si>
    <t>Número de permisos de emisiones atmosféricas otorgados y/o prorrogados</t>
  </si>
  <si>
    <t>Numero de informes del control y monitoreo de emisiones de fuentes móviles en el departamento de La Guajira.</t>
  </si>
  <si>
    <t>PRESUPUESTO</t>
  </si>
  <si>
    <t>INICIAL</t>
  </si>
  <si>
    <t>Operativos para control y monitoreo de emisiones de fuentes móviles en el Departamento de La Guajira</t>
  </si>
  <si>
    <t>San Juan del Cesar, El Molino y Villanueva</t>
  </si>
  <si>
    <t>Riohacha, Maicao, Barrancas, Fonseca y San Juan del Cesar</t>
  </si>
  <si>
    <t>Registro de la calidad del aire en centros poblados mayores a 100.000 habitantes y corredores industriales, determinados en redes de monitoreo acompañados por la Corporación.</t>
  </si>
  <si>
    <t>ACTIVIDADES</t>
  </si>
  <si>
    <t>ACTIV 1</t>
  </si>
  <si>
    <t>ACTIV 2</t>
  </si>
  <si>
    <t>ACTIV 3</t>
  </si>
  <si>
    <t>ACTIV 4</t>
  </si>
  <si>
    <t>ACTIV 5</t>
  </si>
  <si>
    <t>ACTIV 6</t>
  </si>
  <si>
    <t>ACTIV 7</t>
  </si>
  <si>
    <t>MATERIALES Y SUMINIS.</t>
  </si>
  <si>
    <t>IMPRESOS Y PUBLIC.</t>
  </si>
  <si>
    <t>COMBUSTIBLE Y PEAJES</t>
  </si>
  <si>
    <t>REPARACIONES DE VEHICULOS</t>
  </si>
  <si>
    <t>Control y seguimiento ambiental a proyectos y actividades que requieren o cuentan con permisos de emisiones atmosféricas</t>
  </si>
  <si>
    <t>Número de monitoreos para material particulado menor a 10 micras</t>
  </si>
  <si>
    <t>Porcentaje de ejecución de un Plan de Gestión de la calidad del aire en la jurisdiciión.</t>
  </si>
  <si>
    <t>Numero de estudios de contaminación paisajística en centros poblados</t>
  </si>
  <si>
    <t>Control al uso de sustancias agotadoras de la capa de ozono, SAO.</t>
  </si>
  <si>
    <t>Riohacha</t>
  </si>
  <si>
    <t>Campañas para el control de sustancias agotadoras de la capa de ozono, SAO</t>
  </si>
  <si>
    <t>Profesional Especializado</t>
  </si>
  <si>
    <t>Elaboración e implementación de un plan de gestión de la calidad del aire en la jurisdicción</t>
  </si>
  <si>
    <t>Estudios sobre contaminación del aire</t>
  </si>
  <si>
    <t>Implementación de control y monitoreo a emisiones de fuentes fijas y móviles.</t>
  </si>
  <si>
    <t>ACTIV 8</t>
  </si>
  <si>
    <t>ACTIV 9</t>
  </si>
  <si>
    <t>Estudio de la calidad del aire Realizados en centros poblados mayores de 100.000 habitantes y corredores industriales, determinados en redes de monitoreo acompañadas por la Corporación</t>
  </si>
  <si>
    <t>Elaboración de planes de descontaminación por ruido en el departamento.</t>
  </si>
  <si>
    <t>Planes  de descontaminación por ruidos elaborados</t>
  </si>
  <si>
    <t>PAPELERIA Y TINTA</t>
  </si>
  <si>
    <t xml:space="preserve">RECURSOS ADMINISTRADOS: </t>
  </si>
  <si>
    <t>Página: 1 de 1</t>
  </si>
  <si>
    <t>C0DIGO</t>
  </si>
  <si>
    <t>Eliumat Maza Samper</t>
  </si>
  <si>
    <t>Javier Calderón Oliver</t>
  </si>
  <si>
    <t>Profesional en Ingenieria ambiental con funciones de coordinador y alto perfil académico</t>
  </si>
  <si>
    <t>Profesional en Ingenieria ambiental, especializado en ing. Sanitaria y ambiental y experto en calidad del aire.</t>
  </si>
  <si>
    <t>Coordinar las funciones de seguimiento, control y monitoreo ambiental de los recursos y bienes ambientales y de la calidad del aire.</t>
  </si>
  <si>
    <t>Realizar control, seguimiento y monitoreo a los permisos ambientales relacionados con calidad del aire.</t>
  </si>
  <si>
    <t>PLAN OPERATIVO ANUAL DE INVERSIONES</t>
  </si>
  <si>
    <t>CODIGO: 310-MFM-SI-PE-FPOAI-2</t>
  </si>
  <si>
    <t>VERSION: 02</t>
  </si>
  <si>
    <t>VIGENCIA: 31-10-2011</t>
  </si>
  <si>
    <t>SECCION: I</t>
  </si>
  <si>
    <t>ELABORO</t>
  </si>
  <si>
    <t>REVISO</t>
  </si>
  <si>
    <t>APROBO</t>
  </si>
  <si>
    <t>EQUIPO OFICINA ASESORA DE PLANEACION</t>
  </si>
  <si>
    <t>LUIS MANUEL MEDINA TORO</t>
  </si>
  <si>
    <t>ARCESIO J. ROMERO PEREZ</t>
  </si>
  <si>
    <t>REPRESENTANTE DE LA DIRECCION</t>
  </si>
  <si>
    <t>DIRECTOR GENERAL</t>
  </si>
  <si>
    <t>NOMBRE DEL PROYECTO</t>
  </si>
  <si>
    <t xml:space="preserve">APORTE PREUPUESTO NACIONAL: </t>
  </si>
  <si>
    <t>APORTE DE LA NACIÓN:</t>
  </si>
  <si>
    <t>CODIGOS CUBBS</t>
  </si>
  <si>
    <t xml:space="preserve">NOMBRE DEL PROYECTO: </t>
  </si>
  <si>
    <t xml:space="preserve">APORTE ADICIÓN: </t>
  </si>
  <si>
    <t>CODIGO CUBBS</t>
  </si>
  <si>
    <t>DISPONIBILIDAD (M/D)</t>
  </si>
  <si>
    <t>Sur Guajira</t>
  </si>
  <si>
    <t>31-sept-12</t>
  </si>
  <si>
    <t>Plan de descontaminación de Ruido del municipio de Riohacha</t>
  </si>
  <si>
    <t>Estudio de contaminación paisajística en el sur de La Guajira</t>
  </si>
  <si>
    <t>31-nov-2012</t>
  </si>
  <si>
    <t>Profesional especializado</t>
  </si>
  <si>
    <t>CODIGO 1139013</t>
  </si>
</sst>
</file>

<file path=xl/styles.xml><?xml version="1.0" encoding="utf-8"?>
<styleSheet xmlns="http://schemas.openxmlformats.org/spreadsheetml/2006/main">
  <numFmts count="6">
    <numFmt numFmtId="171" formatCode="_(* #,##0.00_);_(* \(#,##0.00\);_(* &quot;-&quot;??_);_(@_)"/>
    <numFmt numFmtId="173" formatCode="&quot;$&quot;\ #,##0;[Red]&quot;$&quot;\ \-#,##0"/>
    <numFmt numFmtId="178" formatCode="_ &quot;$&quot;\ * #,##0.00_ ;_ &quot;$&quot;\ * \-#,##0.00_ ;_ &quot;$&quot;\ * &quot;-&quot;??_ ;_ @_ "/>
    <numFmt numFmtId="179" formatCode="_ * #,##0.00_ ;_ * \-#,##0.00_ ;_ * &quot;-&quot;??_ ;_ @_ "/>
    <numFmt numFmtId="180" formatCode="&quot;$&quot;\ #,##0"/>
    <numFmt numFmtId="184" formatCode="#,##0.0"/>
  </numFmts>
  <fonts count="33">
    <font>
      <sz val="10"/>
      <name val="Arial"/>
    </font>
    <font>
      <sz val="10"/>
      <name val="Arial"/>
    </font>
    <font>
      <b/>
      <sz val="9"/>
      <name val="Tahoma"/>
      <family val="2"/>
    </font>
    <font>
      <sz val="9"/>
      <name val="Tahoma"/>
      <family val="2"/>
    </font>
    <font>
      <b/>
      <sz val="7"/>
      <name val="Tahoma"/>
      <family val="2"/>
    </font>
    <font>
      <b/>
      <sz val="10"/>
      <name val="Tahoma"/>
      <family val="2"/>
    </font>
    <font>
      <i/>
      <sz val="11"/>
      <name val="Tahoma"/>
      <family val="2"/>
    </font>
    <font>
      <sz val="10"/>
      <name val="Tahoma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sz val="8"/>
      <name val="Arial Narrow"/>
      <family val="2"/>
    </font>
    <font>
      <i/>
      <sz val="11"/>
      <name val="Arial Narrow"/>
      <family val="2"/>
    </font>
    <font>
      <sz val="9"/>
      <name val="Arial Black"/>
      <family val="2"/>
    </font>
    <font>
      <b/>
      <sz val="12"/>
      <name val="Arial"/>
      <family val="2"/>
    </font>
    <font>
      <sz val="7"/>
      <name val="Arial"/>
      <family val="2"/>
    </font>
    <font>
      <sz val="9"/>
      <name val="Arial Narrow"/>
      <family val="2"/>
    </font>
    <font>
      <sz val="14"/>
      <name val="Tahoma"/>
      <family val="2"/>
    </font>
    <font>
      <sz val="11"/>
      <name val="Tahoma"/>
      <family val="2"/>
    </font>
    <font>
      <i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3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justify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Border="1"/>
    <xf numFmtId="0" fontId="5" fillId="2" borderId="3" xfId="0" applyFont="1" applyFill="1" applyBorder="1"/>
    <xf numFmtId="178" fontId="2" fillId="2" borderId="2" xfId="2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3" fontId="0" fillId="0" borderId="0" xfId="0" applyNumberFormat="1"/>
    <xf numFmtId="3" fontId="4" fillId="2" borderId="2" xfId="0" applyNumberFormat="1" applyFont="1" applyFill="1" applyBorder="1" applyAlignment="1">
      <alignment horizontal="center"/>
    </xf>
    <xf numFmtId="3" fontId="13" fillId="0" borderId="6" xfId="0" applyNumberFormat="1" applyFont="1" applyBorder="1"/>
    <xf numFmtId="3" fontId="13" fillId="0" borderId="7" xfId="0" applyNumberFormat="1" applyFont="1" applyBorder="1"/>
    <xf numFmtId="3" fontId="13" fillId="0" borderId="7" xfId="0" applyNumberFormat="1" applyFont="1" applyBorder="1" applyAlignment="1">
      <alignment wrapText="1"/>
    </xf>
    <xf numFmtId="3" fontId="4" fillId="2" borderId="8" xfId="0" applyNumberFormat="1" applyFont="1" applyFill="1" applyBorder="1" applyAlignment="1">
      <alignment horizontal="right"/>
    </xf>
    <xf numFmtId="3" fontId="3" fillId="0" borderId="0" xfId="0" applyNumberFormat="1" applyFont="1"/>
    <xf numFmtId="3" fontId="8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0" fillId="0" borderId="9" xfId="0" applyBorder="1"/>
    <xf numFmtId="0" fontId="2" fillId="0" borderId="9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 wrapText="1"/>
    </xf>
    <xf numFmtId="0" fontId="14" fillId="0" borderId="0" xfId="0" applyFont="1"/>
    <xf numFmtId="3" fontId="4" fillId="0" borderId="0" xfId="0" applyNumberFormat="1" applyFont="1" applyBorder="1" applyAlignment="1">
      <alignment horizontal="right"/>
    </xf>
    <xf numFmtId="15" fontId="3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top" wrapText="1"/>
    </xf>
    <xf numFmtId="3" fontId="13" fillId="0" borderId="7" xfId="0" applyNumberFormat="1" applyFont="1" applyBorder="1" applyAlignment="1">
      <alignment horizontal="justify"/>
    </xf>
    <xf numFmtId="184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14" fontId="2" fillId="0" borderId="9" xfId="0" applyNumberFormat="1" applyFont="1" applyBorder="1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15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/>
    <xf numFmtId="3" fontId="11" fillId="0" borderId="7" xfId="0" applyNumberFormat="1" applyFont="1" applyBorder="1"/>
    <xf numFmtId="3" fontId="11" fillId="0" borderId="7" xfId="0" applyNumberFormat="1" applyFont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15" fontId="12" fillId="0" borderId="9" xfId="0" applyNumberFormat="1" applyFont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 wrapText="1"/>
    </xf>
    <xf numFmtId="0" fontId="15" fillId="0" borderId="9" xfId="0" applyFont="1" applyBorder="1"/>
    <xf numFmtId="15" fontId="12" fillId="0" borderId="9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16" fontId="12" fillId="0" borderId="0" xfId="0" applyNumberFormat="1" applyFont="1" applyBorder="1" applyAlignment="1">
      <alignment horizontal="left" vertical="top" wrapText="1"/>
    </xf>
    <xf numFmtId="1" fontId="12" fillId="0" borderId="0" xfId="0" applyNumberFormat="1" applyFont="1" applyBorder="1" applyAlignment="1">
      <alignment horizontal="center" vertical="top" wrapText="1"/>
    </xf>
    <xf numFmtId="0" fontId="11" fillId="2" borderId="3" xfId="0" applyFont="1" applyFill="1" applyBorder="1" applyAlignment="1">
      <alignment vertical="top" wrapText="1"/>
    </xf>
    <xf numFmtId="3" fontId="16" fillId="2" borderId="3" xfId="0" applyNumberFormat="1" applyFont="1" applyFill="1" applyBorder="1" applyAlignment="1">
      <alignment horizontal="center"/>
    </xf>
    <xf numFmtId="3" fontId="18" fillId="0" borderId="17" xfId="0" applyNumberFormat="1" applyFont="1" applyBorder="1"/>
    <xf numFmtId="3" fontId="19" fillId="0" borderId="17" xfId="0" applyNumberFormat="1" applyFont="1" applyBorder="1"/>
    <xf numFmtId="3" fontId="19" fillId="0" borderId="7" xfId="0" applyNumberFormat="1" applyFont="1" applyBorder="1"/>
    <xf numFmtId="3" fontId="18" fillId="0" borderId="7" xfId="0" applyNumberFormat="1" applyFont="1" applyBorder="1"/>
    <xf numFmtId="3" fontId="19" fillId="0" borderId="7" xfId="0" applyNumberFormat="1" applyFont="1" applyBorder="1" applyAlignment="1">
      <alignment wrapText="1"/>
    </xf>
    <xf numFmtId="3" fontId="18" fillId="3" borderId="7" xfId="0" applyNumberFormat="1" applyFont="1" applyFill="1" applyBorder="1"/>
    <xf numFmtId="9" fontId="3" fillId="0" borderId="14" xfId="0" applyNumberFormat="1" applyFont="1" applyBorder="1" applyAlignment="1">
      <alignment horizontal="center" vertical="center" wrapText="1"/>
    </xf>
    <xf numFmtId="15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justify" vertical="top" wrapText="1"/>
    </xf>
    <xf numFmtId="0" fontId="17" fillId="0" borderId="0" xfId="0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 vertical="justify"/>
    </xf>
    <xf numFmtId="0" fontId="21" fillId="0" borderId="0" xfId="0" applyFont="1" applyAlignment="1">
      <alignment horizontal="left" vertical="justify"/>
    </xf>
    <xf numFmtId="0" fontId="22" fillId="0" borderId="0" xfId="0" applyFont="1" applyAlignment="1">
      <alignment horizontal="left" vertical="justify"/>
    </xf>
    <xf numFmtId="0" fontId="21" fillId="0" borderId="0" xfId="0" applyFont="1" applyAlignment="1"/>
    <xf numFmtId="180" fontId="22" fillId="0" borderId="0" xfId="0" applyNumberFormat="1" applyFont="1" applyAlignment="1">
      <alignment horizontal="right" vertical="justify"/>
    </xf>
    <xf numFmtId="173" fontId="22" fillId="0" borderId="0" xfId="0" applyNumberFormat="1" applyFont="1" applyAlignment="1">
      <alignment vertical="justify"/>
    </xf>
    <xf numFmtId="0" fontId="3" fillId="0" borderId="9" xfId="0" applyFont="1" applyBorder="1" applyAlignment="1">
      <alignment horizontal="justify" vertical="top" wrapText="1"/>
    </xf>
    <xf numFmtId="179" fontId="0" fillId="0" borderId="9" xfId="1" applyFont="1" applyBorder="1"/>
    <xf numFmtId="0" fontId="3" fillId="0" borderId="18" xfId="0" applyFont="1" applyFill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3" fontId="3" fillId="0" borderId="18" xfId="3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15" fontId="12" fillId="0" borderId="9" xfId="0" applyNumberFormat="1" applyFont="1" applyBorder="1" applyAlignment="1">
      <alignment horizontal="justify" vertical="top" wrapText="1"/>
    </xf>
    <xf numFmtId="0" fontId="25" fillId="0" borderId="0" xfId="0" applyFont="1" applyAlignment="1">
      <alignment horizontal="left" vertical="justify"/>
    </xf>
    <xf numFmtId="179" fontId="12" fillId="0" borderId="9" xfId="1" applyFont="1" applyBorder="1" applyAlignment="1">
      <alignment horizontal="center" vertical="center" wrapText="1"/>
    </xf>
    <xf numFmtId="179" fontId="11" fillId="2" borderId="20" xfId="1" applyFont="1" applyFill="1" applyBorder="1" applyAlignment="1">
      <alignment horizontal="center" vertical="top" wrapText="1"/>
    </xf>
    <xf numFmtId="179" fontId="2" fillId="2" borderId="20" xfId="1" applyFont="1" applyFill="1" applyBorder="1" applyAlignment="1">
      <alignment horizontal="center" vertical="top" wrapText="1"/>
    </xf>
    <xf numFmtId="179" fontId="5" fillId="2" borderId="20" xfId="1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178" fontId="22" fillId="0" borderId="0" xfId="2" applyFont="1" applyAlignment="1">
      <alignment horizontal="right" vertical="justify"/>
    </xf>
    <xf numFmtId="178" fontId="22" fillId="0" borderId="0" xfId="2" applyFont="1" applyAlignment="1">
      <alignment vertical="justify"/>
    </xf>
    <xf numFmtId="0" fontId="22" fillId="0" borderId="0" xfId="0" applyFont="1" applyAlignment="1">
      <alignment horizontal="left" vertical="top"/>
    </xf>
    <xf numFmtId="179" fontId="2" fillId="0" borderId="9" xfId="1" applyFont="1" applyBorder="1" applyAlignment="1">
      <alignment horizontal="center" vertical="top" wrapText="1"/>
    </xf>
    <xf numFmtId="179" fontId="3" fillId="0" borderId="9" xfId="1" applyFont="1" applyBorder="1" applyAlignment="1">
      <alignment horizontal="center" vertical="top" wrapText="1"/>
    </xf>
    <xf numFmtId="3" fontId="11" fillId="0" borderId="0" xfId="0" applyNumberFormat="1" applyFont="1" applyAlignment="1"/>
    <xf numFmtId="3" fontId="4" fillId="0" borderId="21" xfId="0" applyNumberFormat="1" applyFont="1" applyBorder="1" applyAlignment="1">
      <alignment horizontal="left" vertical="center"/>
    </xf>
    <xf numFmtId="3" fontId="13" fillId="0" borderId="22" xfId="0" applyNumberFormat="1" applyFont="1" applyBorder="1" applyAlignment="1">
      <alignment horizontal="left" vertical="center"/>
    </xf>
    <xf numFmtId="3" fontId="4" fillId="0" borderId="22" xfId="0" applyNumberFormat="1" applyFont="1" applyBorder="1" applyAlignment="1">
      <alignment horizontal="left" vertical="center"/>
    </xf>
    <xf numFmtId="3" fontId="4" fillId="0" borderId="23" xfId="0" applyNumberFormat="1" applyFont="1" applyBorder="1" applyAlignment="1">
      <alignment horizontal="left" vertical="center"/>
    </xf>
    <xf numFmtId="3" fontId="13" fillId="0" borderId="24" xfId="0" applyNumberFormat="1" applyFont="1" applyBorder="1"/>
    <xf numFmtId="179" fontId="4" fillId="0" borderId="6" xfId="1" applyFont="1" applyFill="1" applyBorder="1" applyAlignment="1">
      <alignment horizontal="right"/>
    </xf>
    <xf numFmtId="179" fontId="13" fillId="0" borderId="7" xfId="1" applyFont="1" applyBorder="1" applyAlignment="1">
      <alignment horizontal="right"/>
    </xf>
    <xf numFmtId="179" fontId="4" fillId="0" borderId="25" xfId="1" applyFont="1" applyBorder="1" applyAlignment="1">
      <alignment horizontal="right"/>
    </xf>
    <xf numFmtId="179" fontId="4" fillId="0" borderId="7" xfId="1" applyFont="1" applyFill="1" applyBorder="1" applyAlignment="1">
      <alignment horizontal="right"/>
    </xf>
    <xf numFmtId="179" fontId="13" fillId="0" borderId="7" xfId="1" applyFont="1" applyFill="1" applyBorder="1" applyAlignment="1">
      <alignment horizontal="right"/>
    </xf>
    <xf numFmtId="179" fontId="4" fillId="0" borderId="7" xfId="1" applyFont="1" applyBorder="1" applyAlignment="1">
      <alignment horizontal="right"/>
    </xf>
    <xf numFmtId="179" fontId="4" fillId="0" borderId="25" xfId="1" applyFont="1" applyFill="1" applyBorder="1" applyAlignment="1">
      <alignment horizontal="right"/>
    </xf>
    <xf numFmtId="179" fontId="4" fillId="0" borderId="2" xfId="1" applyFont="1" applyFill="1" applyBorder="1" applyAlignment="1">
      <alignment horizontal="right"/>
    </xf>
    <xf numFmtId="179" fontId="4" fillId="0" borderId="2" xfId="1" applyFont="1" applyBorder="1" applyAlignment="1">
      <alignment horizontal="right"/>
    </xf>
    <xf numFmtId="179" fontId="4" fillId="0" borderId="5" xfId="1" applyFont="1" applyBorder="1" applyAlignment="1">
      <alignment horizontal="right"/>
    </xf>
    <xf numFmtId="179" fontId="18" fillId="0" borderId="7" xfId="1" applyFont="1" applyBorder="1" applyAlignment="1">
      <alignment horizontal="right"/>
    </xf>
    <xf numFmtId="179" fontId="18" fillId="0" borderId="7" xfId="1" applyFont="1" applyFill="1" applyBorder="1" applyAlignment="1">
      <alignment horizontal="right"/>
    </xf>
    <xf numFmtId="179" fontId="19" fillId="0" borderId="7" xfId="1" applyFont="1" applyBorder="1" applyAlignment="1">
      <alignment horizontal="right"/>
    </xf>
    <xf numFmtId="179" fontId="19" fillId="0" borderId="7" xfId="1" applyFont="1" applyBorder="1"/>
    <xf numFmtId="179" fontId="19" fillId="0" borderId="7" xfId="1" applyFont="1" applyFill="1" applyBorder="1"/>
    <xf numFmtId="179" fontId="18" fillId="3" borderId="7" xfId="1" applyFont="1" applyFill="1" applyBorder="1" applyAlignment="1">
      <alignment horizontal="right"/>
    </xf>
    <xf numFmtId="179" fontId="11" fillId="0" borderId="7" xfId="1" applyFont="1" applyBorder="1"/>
    <xf numFmtId="9" fontId="2" fillId="0" borderId="9" xfId="0" applyNumberFormat="1" applyFont="1" applyBorder="1" applyAlignment="1">
      <alignment vertical="top" wrapText="1"/>
    </xf>
    <xf numFmtId="179" fontId="13" fillId="0" borderId="25" xfId="1" applyFont="1" applyBorder="1" applyAlignment="1">
      <alignment horizontal="right"/>
    </xf>
    <xf numFmtId="179" fontId="0" fillId="0" borderId="0" xfId="0" applyNumberFormat="1"/>
    <xf numFmtId="0" fontId="20" fillId="0" borderId="26" xfId="0" applyFont="1" applyBorder="1" applyAlignment="1">
      <alignment horizontal="left"/>
    </xf>
    <xf numFmtId="0" fontId="20" fillId="0" borderId="26" xfId="0" applyFont="1" applyBorder="1" applyAlignment="1"/>
    <xf numFmtId="0" fontId="29" fillId="0" borderId="26" xfId="0" applyFont="1" applyBorder="1" applyAlignment="1">
      <alignment horizontal="center"/>
    </xf>
    <xf numFmtId="0" fontId="9" fillId="0" borderId="27" xfId="0" applyFont="1" applyBorder="1" applyAlignment="1"/>
    <xf numFmtId="179" fontId="20" fillId="0" borderId="0" xfId="1" applyFont="1" applyBorder="1" applyAlignment="1">
      <alignment horizontal="left"/>
    </xf>
    <xf numFmtId="178" fontId="20" fillId="0" borderId="0" xfId="2" applyFont="1" applyBorder="1" applyAlignment="1">
      <alignment horizontal="right" vertical="justify"/>
    </xf>
    <xf numFmtId="180" fontId="20" fillId="0" borderId="0" xfId="0" applyNumberFormat="1" applyFont="1" applyBorder="1" applyAlignment="1">
      <alignment vertical="justify"/>
    </xf>
    <xf numFmtId="180" fontId="20" fillId="0" borderId="28" xfId="0" applyNumberFormat="1" applyFont="1" applyBorder="1" applyAlignment="1">
      <alignment vertical="justify"/>
    </xf>
    <xf numFmtId="178" fontId="20" fillId="0" borderId="0" xfId="2" applyFont="1" applyBorder="1" applyAlignment="1">
      <alignment vertical="justify"/>
    </xf>
    <xf numFmtId="0" fontId="20" fillId="0" borderId="0" xfId="0" applyFont="1" applyBorder="1" applyAlignment="1">
      <alignment vertical="justify"/>
    </xf>
    <xf numFmtId="0" fontId="20" fillId="0" borderId="28" xfId="0" applyFont="1" applyBorder="1" applyAlignment="1">
      <alignment vertical="justify"/>
    </xf>
    <xf numFmtId="179" fontId="20" fillId="0" borderId="0" xfId="0" applyNumberFormat="1" applyFont="1" applyBorder="1" applyAlignment="1">
      <alignment horizontal="left"/>
    </xf>
    <xf numFmtId="178" fontId="20" fillId="0" borderId="0" xfId="0" applyNumberFormat="1" applyFont="1" applyBorder="1" applyAlignment="1">
      <alignment vertical="justify"/>
    </xf>
    <xf numFmtId="0" fontId="20" fillId="0" borderId="29" xfId="0" applyFont="1" applyBorder="1" applyAlignment="1">
      <alignment horizontal="left"/>
    </xf>
    <xf numFmtId="0" fontId="29" fillId="0" borderId="29" xfId="0" applyFont="1" applyBorder="1"/>
    <xf numFmtId="0" fontId="20" fillId="0" borderId="30" xfId="0" applyFont="1" applyBorder="1" applyAlignment="1">
      <alignment horizontal="right"/>
    </xf>
    <xf numFmtId="0" fontId="22" fillId="0" borderId="26" xfId="0" applyFont="1" applyBorder="1" applyAlignment="1">
      <alignment wrapText="1"/>
    </xf>
    <xf numFmtId="0" fontId="22" fillId="0" borderId="0" xfId="0" applyFont="1" applyAlignment="1">
      <alignment horizontal="center" wrapText="1"/>
    </xf>
    <xf numFmtId="0" fontId="17" fillId="0" borderId="0" xfId="0" applyFont="1" applyAlignment="1"/>
    <xf numFmtId="0" fontId="22" fillId="0" borderId="26" xfId="0" applyFont="1" applyBorder="1" applyAlignment="1"/>
    <xf numFmtId="0" fontId="22" fillId="0" borderId="0" xfId="0" applyFont="1" applyAlignment="1">
      <alignment horizontal="center" vertical="justify"/>
    </xf>
    <xf numFmtId="179" fontId="22" fillId="0" borderId="0" xfId="1" applyFont="1" applyAlignment="1">
      <alignment vertical="justify"/>
    </xf>
    <xf numFmtId="0" fontId="30" fillId="0" borderId="0" xfId="0" applyFont="1" applyBorder="1" applyAlignment="1"/>
    <xf numFmtId="0" fontId="30" fillId="0" borderId="0" xfId="0" applyFont="1"/>
    <xf numFmtId="0" fontId="7" fillId="0" borderId="0" xfId="0" applyFont="1" applyBorder="1" applyAlignment="1"/>
    <xf numFmtId="0" fontId="31" fillId="0" borderId="0" xfId="0" applyFont="1" applyAlignment="1"/>
    <xf numFmtId="0" fontId="31" fillId="0" borderId="0" xfId="0" applyFont="1"/>
    <xf numFmtId="0" fontId="3" fillId="0" borderId="0" xfId="0" applyFont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left" vertical="top" wrapText="1"/>
    </xf>
    <xf numFmtId="3" fontId="29" fillId="0" borderId="17" xfId="0" applyNumberFormat="1" applyFont="1" applyBorder="1" applyAlignment="1">
      <alignment horizontal="center" vertical="top" wrapText="1"/>
    </xf>
    <xf numFmtId="179" fontId="29" fillId="0" borderId="17" xfId="1" applyFont="1" applyBorder="1" applyAlignment="1">
      <alignment horizontal="right" vertical="top" wrapText="1"/>
    </xf>
    <xf numFmtId="0" fontId="29" fillId="0" borderId="7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left" vertical="top" wrapText="1"/>
    </xf>
    <xf numFmtId="3" fontId="29" fillId="0" borderId="7" xfId="0" applyNumberFormat="1" applyFont="1" applyBorder="1" applyAlignment="1">
      <alignment horizontal="center" vertical="top" wrapText="1"/>
    </xf>
    <xf numFmtId="179" fontId="29" fillId="0" borderId="7" xfId="1" applyFont="1" applyBorder="1" applyAlignment="1">
      <alignment horizontal="right" vertical="top" wrapText="1"/>
    </xf>
    <xf numFmtId="3" fontId="29" fillId="0" borderId="7" xfId="0" applyNumberFormat="1" applyFont="1" applyBorder="1" applyAlignment="1">
      <alignment horizontal="right" vertical="top" wrapText="1"/>
    </xf>
    <xf numFmtId="0" fontId="29" fillId="0" borderId="7" xfId="0" applyFont="1" applyBorder="1" applyAlignment="1">
      <alignment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vertical="top" wrapText="1"/>
    </xf>
    <xf numFmtId="3" fontId="20" fillId="0" borderId="7" xfId="0" applyNumberFormat="1" applyFont="1" applyBorder="1" applyAlignment="1">
      <alignment horizontal="right" vertical="top" wrapText="1"/>
    </xf>
    <xf numFmtId="179" fontId="20" fillId="0" borderId="7" xfId="1" applyFont="1" applyBorder="1" applyAlignment="1">
      <alignment horizontal="right" vertical="top" wrapText="1"/>
    </xf>
    <xf numFmtId="3" fontId="5" fillId="0" borderId="0" xfId="0" applyNumberFormat="1" applyFont="1" applyFill="1"/>
    <xf numFmtId="0" fontId="30" fillId="0" borderId="0" xfId="0" applyFont="1" applyAlignment="1"/>
    <xf numFmtId="0" fontId="29" fillId="0" borderId="0" xfId="0" applyFont="1"/>
    <xf numFmtId="0" fontId="20" fillId="0" borderId="0" xfId="0" applyFont="1" applyAlignment="1"/>
    <xf numFmtId="0" fontId="20" fillId="2" borderId="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3" fontId="20" fillId="2" borderId="8" xfId="0" applyNumberFormat="1" applyFont="1" applyFill="1" applyBorder="1" applyAlignment="1">
      <alignment horizontal="center" vertical="center" wrapText="1"/>
    </xf>
    <xf numFmtId="3" fontId="20" fillId="2" borderId="2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3" fontId="29" fillId="0" borderId="17" xfId="0" applyNumberFormat="1" applyFont="1" applyBorder="1" applyAlignment="1">
      <alignment horizontal="right" vertical="center" wrapText="1"/>
    </xf>
    <xf numFmtId="3" fontId="29" fillId="0" borderId="17" xfId="0" applyNumberFormat="1" applyFont="1" applyBorder="1" applyAlignment="1">
      <alignment horizontal="center" vertical="center" wrapText="1"/>
    </xf>
    <xf numFmtId="3" fontId="29" fillId="0" borderId="7" xfId="0" applyNumberFormat="1" applyFont="1" applyBorder="1" applyAlignment="1">
      <alignment horizontal="right" vertical="center" wrapText="1"/>
    </xf>
    <xf numFmtId="1" fontId="17" fillId="0" borderId="7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3" fontId="29" fillId="0" borderId="7" xfId="0" applyNumberFormat="1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justify" vertical="center" wrapText="1"/>
    </xf>
    <xf numFmtId="0" fontId="17" fillId="0" borderId="7" xfId="0" applyFont="1" applyFill="1" applyBorder="1" applyAlignment="1">
      <alignment horizontal="justify"/>
    </xf>
    <xf numFmtId="184" fontId="17" fillId="0" borderId="7" xfId="1" applyNumberFormat="1" applyFont="1" applyFill="1" applyBorder="1" applyAlignment="1">
      <alignment vertical="center" wrapText="1"/>
    </xf>
    <xf numFmtId="1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justify" vertical="center"/>
    </xf>
    <xf numFmtId="184" fontId="17" fillId="0" borderId="7" xfId="1" applyNumberFormat="1" applyFont="1" applyFill="1" applyBorder="1" applyAlignment="1">
      <alignment horizontal="right" vertical="center" wrapText="1"/>
    </xf>
    <xf numFmtId="184" fontId="17" fillId="0" borderId="7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 wrapText="1"/>
    </xf>
    <xf numFmtId="0" fontId="32" fillId="0" borderId="7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3" fontId="20" fillId="0" borderId="0" xfId="0" applyNumberFormat="1" applyFont="1" applyAlignment="1">
      <alignment horizontal="right" vertical="top" wrapText="1"/>
    </xf>
    <xf numFmtId="3" fontId="2" fillId="0" borderId="0" xfId="0" applyNumberFormat="1" applyFont="1" applyFill="1"/>
    <xf numFmtId="0" fontId="18" fillId="2" borderId="2" xfId="0" applyFont="1" applyFill="1" applyBorder="1" applyAlignment="1">
      <alignment horizontal="center" vertical="center" wrapText="1"/>
    </xf>
    <xf numFmtId="0" fontId="29" fillId="0" borderId="7" xfId="0" applyFont="1" applyBorder="1"/>
    <xf numFmtId="3" fontId="16" fillId="0" borderId="7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179" fontId="16" fillId="0" borderId="7" xfId="1" applyFont="1" applyBorder="1" applyAlignment="1">
      <alignment horizontal="right" vertical="center"/>
    </xf>
    <xf numFmtId="16" fontId="29" fillId="0" borderId="7" xfId="0" applyNumberFormat="1" applyFont="1" applyBorder="1" applyAlignment="1">
      <alignment horizontal="center" vertical="center" wrapText="1"/>
    </xf>
    <xf numFmtId="179" fontId="3" fillId="0" borderId="0" xfId="0" applyNumberFormat="1" applyFont="1"/>
    <xf numFmtId="4" fontId="3" fillId="0" borderId="0" xfId="0" applyNumberFormat="1" applyFont="1"/>
    <xf numFmtId="179" fontId="16" fillId="0" borderId="7" xfId="1" applyFont="1" applyBorder="1" applyAlignment="1">
      <alignment horizontal="right" vertical="top" wrapText="1"/>
    </xf>
    <xf numFmtId="3" fontId="2" fillId="0" borderId="0" xfId="0" applyNumberFormat="1" applyFont="1"/>
    <xf numFmtId="179" fontId="20" fillId="4" borderId="7" xfId="1" applyFont="1" applyFill="1" applyBorder="1" applyAlignment="1">
      <alignment horizontal="right" vertical="center" wrapText="1"/>
    </xf>
    <xf numFmtId="179" fontId="20" fillId="0" borderId="7" xfId="1" applyFont="1" applyBorder="1" applyAlignment="1">
      <alignment horizontal="right" vertical="center" wrapText="1"/>
    </xf>
    <xf numFmtId="0" fontId="29" fillId="0" borderId="7" xfId="0" applyFont="1" applyBorder="1" applyAlignment="1">
      <alignment horizontal="justify" vertical="top" wrapText="1"/>
    </xf>
    <xf numFmtId="16" fontId="29" fillId="0" borderId="7" xfId="0" applyNumberFormat="1" applyFont="1" applyBorder="1" applyAlignment="1">
      <alignment horizontal="center" vertical="top" wrapText="1"/>
    </xf>
    <xf numFmtId="179" fontId="20" fillId="0" borderId="7" xfId="1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179" fontId="2" fillId="0" borderId="0" xfId="1" applyFont="1"/>
    <xf numFmtId="0" fontId="3" fillId="0" borderId="0" xfId="0" applyFont="1" applyAlignment="1"/>
    <xf numFmtId="180" fontId="3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3" fillId="0" borderId="9" xfId="3" applyNumberFormat="1" applyFont="1" applyBorder="1" applyAlignment="1">
      <alignment horizontal="center" vertical="center" wrapText="1"/>
    </xf>
    <xf numFmtId="0" fontId="29" fillId="0" borderId="7" xfId="0" applyNumberFormat="1" applyFont="1" applyBorder="1" applyAlignment="1">
      <alignment horizontal="center" vertical="center" wrapText="1"/>
    </xf>
    <xf numFmtId="15" fontId="29" fillId="0" borderId="7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vertical="justify"/>
    </xf>
    <xf numFmtId="180" fontId="16" fillId="0" borderId="0" xfId="1" applyNumberFormat="1" applyFont="1" applyAlignment="1">
      <alignment horizontal="right" vertical="justify"/>
    </xf>
    <xf numFmtId="180" fontId="16" fillId="0" borderId="0" xfId="1" applyNumberFormat="1" applyFont="1" applyAlignment="1">
      <alignment vertical="justify"/>
    </xf>
    <xf numFmtId="180" fontId="22" fillId="0" borderId="0" xfId="1" applyNumberFormat="1" applyFont="1" applyAlignment="1">
      <alignment vertical="justify"/>
    </xf>
    <xf numFmtId="180" fontId="22" fillId="0" borderId="0" xfId="2" applyNumberFormat="1" applyFont="1" applyAlignment="1">
      <alignment horizontal="right" vertical="justify"/>
    </xf>
    <xf numFmtId="171" fontId="0" fillId="0" borderId="0" xfId="0" applyNumberFormat="1"/>
    <xf numFmtId="0" fontId="20" fillId="0" borderId="36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3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0" fontId="20" fillId="0" borderId="38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28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/>
    </xf>
    <xf numFmtId="0" fontId="28" fillId="0" borderId="7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justify" vertical="top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2" fillId="0" borderId="2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 wrapText="1"/>
    </xf>
    <xf numFmtId="0" fontId="22" fillId="0" borderId="0" xfId="0" applyFont="1" applyAlignment="1">
      <alignment horizontal="left"/>
    </xf>
    <xf numFmtId="0" fontId="2" fillId="0" borderId="0" xfId="0" applyFont="1" applyBorder="1" applyAlignment="1">
      <alignment horizontal="left" vertical="justify" wrapText="1"/>
    </xf>
    <xf numFmtId="0" fontId="7" fillId="0" borderId="38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/>
    </xf>
    <xf numFmtId="0" fontId="28" fillId="0" borderId="28" xfId="0" applyFont="1" applyBorder="1" applyAlignment="1">
      <alignment horizontal="left"/>
    </xf>
    <xf numFmtId="180" fontId="22" fillId="2" borderId="6" xfId="0" applyNumberFormat="1" applyFont="1" applyFill="1" applyBorder="1" applyAlignment="1">
      <alignment horizontal="center" vertical="justify"/>
    </xf>
    <xf numFmtId="0" fontId="20" fillId="2" borderId="6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top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21" fillId="0" borderId="26" xfId="0" applyFont="1" applyBorder="1" applyAlignment="1">
      <alignment horizontal="left" vertical="top"/>
    </xf>
    <xf numFmtId="0" fontId="22" fillId="0" borderId="26" xfId="0" applyFont="1" applyBorder="1" applyAlignment="1">
      <alignment horizontal="left" vertical="justify"/>
    </xf>
    <xf numFmtId="0" fontId="20" fillId="0" borderId="26" xfId="0" applyFont="1" applyBorder="1" applyAlignment="1">
      <alignment horizontal="right" vertical="top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right" vertical="top" wrapText="1"/>
    </xf>
    <xf numFmtId="0" fontId="20" fillId="0" borderId="47" xfId="0" applyFont="1" applyBorder="1" applyAlignment="1">
      <alignment horizontal="left" vertical="top" wrapText="1"/>
    </xf>
    <xf numFmtId="0" fontId="20" fillId="0" borderId="48" xfId="0" applyFont="1" applyBorder="1" applyAlignment="1">
      <alignment horizontal="left" vertical="top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top"/>
    </xf>
    <xf numFmtId="0" fontId="23" fillId="0" borderId="26" xfId="0" applyFont="1" applyBorder="1" applyAlignment="1">
      <alignment horizontal="left" vertical="justify"/>
    </xf>
    <xf numFmtId="0" fontId="16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3" fontId="16" fillId="0" borderId="26" xfId="0" applyNumberFormat="1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3" fontId="4" fillId="2" borderId="40" xfId="0" applyNumberFormat="1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/>
    </xf>
    <xf numFmtId="3" fontId="4" fillId="2" borderId="49" xfId="0" applyNumberFormat="1" applyFont="1" applyFill="1" applyBorder="1" applyAlignment="1">
      <alignment horizontal="center"/>
    </xf>
    <xf numFmtId="3" fontId="4" fillId="2" borderId="50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7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28" fillId="0" borderId="29" xfId="0" applyFont="1" applyBorder="1" applyAlignment="1">
      <alignment horizontal="center" wrapText="1"/>
    </xf>
    <xf numFmtId="3" fontId="26" fillId="2" borderId="49" xfId="0" applyNumberFormat="1" applyFont="1" applyFill="1" applyBorder="1" applyAlignment="1">
      <alignment horizontal="center" vertical="center"/>
    </xf>
    <xf numFmtId="3" fontId="26" fillId="2" borderId="50" xfId="0" applyNumberFormat="1" applyFont="1" applyFill="1" applyBorder="1" applyAlignment="1">
      <alignment horizontal="center" vertical="center"/>
    </xf>
    <xf numFmtId="3" fontId="16" fillId="2" borderId="42" xfId="0" applyNumberFormat="1" applyFont="1" applyFill="1" applyBorder="1" applyAlignment="1">
      <alignment horizontal="center"/>
    </xf>
    <xf numFmtId="3" fontId="16" fillId="2" borderId="43" xfId="0" applyNumberFormat="1" applyFont="1" applyFill="1" applyBorder="1" applyAlignment="1">
      <alignment horizontal="center"/>
    </xf>
    <xf numFmtId="3" fontId="16" fillId="2" borderId="18" xfId="0" applyNumberFormat="1" applyFont="1" applyFill="1" applyBorder="1" applyAlignment="1">
      <alignment horizontal="center"/>
    </xf>
    <xf numFmtId="3" fontId="16" fillId="2" borderId="14" xfId="0" applyNumberFormat="1" applyFont="1" applyFill="1" applyBorder="1" applyAlignment="1">
      <alignment horizontal="center"/>
    </xf>
    <xf numFmtId="3" fontId="16" fillId="2" borderId="51" xfId="0" applyNumberFormat="1" applyFont="1" applyFill="1" applyBorder="1" applyAlignment="1">
      <alignment horizontal="center"/>
    </xf>
    <xf numFmtId="3" fontId="16" fillId="2" borderId="33" xfId="0" applyNumberFormat="1" applyFont="1" applyFill="1" applyBorder="1" applyAlignment="1">
      <alignment horizontal="center"/>
    </xf>
    <xf numFmtId="3" fontId="16" fillId="2" borderId="19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GRÁFICO!$B$12:$B$14</c:f>
              <c:strCache>
                <c:ptCount val="3"/>
                <c:pt idx="0">
                  <c:v>SERVICIOS PERSONALES</c:v>
                </c:pt>
                <c:pt idx="1">
                  <c:v>GASTOS GENERALES</c:v>
                </c:pt>
                <c:pt idx="2">
                  <c:v>CONTRATOS</c:v>
                </c:pt>
              </c:strCache>
            </c:strRef>
          </c:cat>
          <c:val>
            <c:numRef>
              <c:f>GRÁFICO!$C$12:$C$14</c:f>
              <c:numCache>
                <c:formatCode>_ * #,##0.00_ ;_ * \-#,##0.00_ ;_ * "-"??_ ;_ @_ </c:formatCode>
                <c:ptCount val="3"/>
                <c:pt idx="0">
                  <c:v>135797566</c:v>
                </c:pt>
                <c:pt idx="1">
                  <c:v>176123576</c:v>
                </c:pt>
                <c:pt idx="2">
                  <c:v>250000000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cmpd="sng">
      <a:solidFill>
        <a:schemeClr val="accent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617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80975"/>
          <a:ext cx="12477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9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180975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9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352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114300</xdr:rowOff>
    </xdr:from>
    <xdr:to>
      <xdr:col>1</xdr:col>
      <xdr:colOff>1409700</xdr:colOff>
      <xdr:row>7</xdr:row>
      <xdr:rowOff>57150</xdr:rowOff>
    </xdr:to>
    <xdr:pic>
      <xdr:nvPicPr>
        <xdr:cNvPr id="6249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14300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1</xdr:col>
      <xdr:colOff>1238250</xdr:colOff>
      <xdr:row>6</xdr:row>
      <xdr:rowOff>180975</xdr:rowOff>
    </xdr:to>
    <xdr:pic>
      <xdr:nvPicPr>
        <xdr:cNvPr id="412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4287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1</xdr:col>
      <xdr:colOff>1238250</xdr:colOff>
      <xdr:row>6</xdr:row>
      <xdr:rowOff>180975</xdr:rowOff>
    </xdr:to>
    <xdr:pic>
      <xdr:nvPicPr>
        <xdr:cNvPr id="309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4573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351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85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105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333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2059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2477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727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3906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600075</xdr:colOff>
      <xdr:row>12</xdr:row>
      <xdr:rowOff>66675</xdr:rowOff>
    </xdr:from>
    <xdr:to>
      <xdr:col>8</xdr:col>
      <xdr:colOff>228600</xdr:colOff>
      <xdr:row>28</xdr:row>
      <xdr:rowOff>57150</xdr:rowOff>
    </xdr:to>
    <xdr:graphicFrame macro="">
      <xdr:nvGraphicFramePr>
        <xdr:cNvPr id="727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MPBELLP/JACAOLCAMP/PAT-POA%20Y%20OTROS%202007-2009/PAT%202007%20A%202009%20MONITOREO/POA-2010/Users/ELIUMAT/AppData/Local/Microsoft/Windows/Temporary%20Internet%20Files/Low/Content.IE5/KYN3MDS2/Copia_de__P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Version%2002-%20POAI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.xls].xls].xls].xls].xls].xls].xls]POA-01"/>
      <sheetName val=".xls].xls].xls].xls].xls].xls].xls]POA-02"/>
      <sheetName val=".xls].xls].xls].xls].xls].xls].xls]POA-03"/>
      <sheetName val=".xls].xls].xls].xls].xls].xls].xls]POA-04"/>
      <sheetName val=".xls].xls].xls].xls].xls].xls].xls]POA-05"/>
      <sheetName val=".xls].xls].xls].xls].xls].xls].xls]POA-06"/>
      <sheetName val=".xls].xls].xls].xls].xls].xls].xls]POA-07"/>
      <sheetName val=".xls].xls].xls].xls].xls].xls].xls]GRAFICO"/>
      <sheetName val=".xls].xls].xls].xls].xls].xls].xls]ACTIVIDAD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8">
            <v>1000</v>
          </cell>
          <cell r="B8" t="str">
            <v>SERVICIOS PERSONALES</v>
          </cell>
        </row>
        <row r="11">
          <cell r="A11">
            <v>2000</v>
          </cell>
          <cell r="B11" t="str">
            <v>GASTOS GENERALES</v>
          </cell>
        </row>
        <row r="46">
          <cell r="A46">
            <v>5000</v>
          </cell>
          <cell r="B46" t="str">
            <v>CONTRATOS</v>
          </cell>
        </row>
      </sheetData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PTOXACTIV"/>
      <sheetName val="graf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A11" workbookViewId="0">
      <selection activeCell="H31" sqref="H31"/>
    </sheetView>
  </sheetViews>
  <sheetFormatPr baseColWidth="10" defaultRowHeight="12.75"/>
  <cols>
    <col min="1" max="1" width="4.85546875" customWidth="1"/>
    <col min="2" max="2" width="21.140625" customWidth="1"/>
    <col min="3" max="3" width="16.85546875" customWidth="1"/>
    <col min="4" max="4" width="23.42578125" customWidth="1"/>
    <col min="5" max="5" width="12.28515625" customWidth="1"/>
    <col min="6" max="6" width="10.140625" customWidth="1"/>
    <col min="7" max="7" width="10.7109375" customWidth="1"/>
    <col min="8" max="8" width="21.42578125" customWidth="1"/>
    <col min="9" max="9" width="12.85546875" customWidth="1"/>
    <col min="10" max="10" width="13.42578125" customWidth="1"/>
    <col min="11" max="11" width="21.5703125" customWidth="1"/>
  </cols>
  <sheetData>
    <row r="1" spans="1:10">
      <c r="A1" s="253"/>
      <c r="B1" s="253"/>
      <c r="C1" s="257" t="s">
        <v>207</v>
      </c>
      <c r="D1" s="257"/>
      <c r="E1" s="257"/>
      <c r="F1" s="257"/>
      <c r="G1" s="257"/>
      <c r="H1" s="257"/>
      <c r="I1" s="254" t="s">
        <v>208</v>
      </c>
      <c r="J1" s="254"/>
    </row>
    <row r="2" spans="1:10">
      <c r="A2" s="253"/>
      <c r="B2" s="253"/>
      <c r="C2" s="257"/>
      <c r="D2" s="257"/>
      <c r="E2" s="257"/>
      <c r="F2" s="257"/>
      <c r="G2" s="257"/>
      <c r="H2" s="257"/>
      <c r="I2" s="254" t="s">
        <v>209</v>
      </c>
      <c r="J2" s="254"/>
    </row>
    <row r="3" spans="1:10">
      <c r="A3" s="253"/>
      <c r="B3" s="253"/>
      <c r="C3" s="257"/>
      <c r="D3" s="257"/>
      <c r="E3" s="257"/>
      <c r="F3" s="257"/>
      <c r="G3" s="257"/>
      <c r="H3" s="257"/>
      <c r="I3" s="254" t="s">
        <v>210</v>
      </c>
      <c r="J3" s="254"/>
    </row>
    <row r="4" spans="1:10">
      <c r="A4" s="253"/>
      <c r="B4" s="253"/>
      <c r="C4" s="257"/>
      <c r="D4" s="257"/>
      <c r="E4" s="257"/>
      <c r="F4" s="257"/>
      <c r="G4" s="257"/>
      <c r="H4" s="257"/>
      <c r="I4" s="254" t="s">
        <v>211</v>
      </c>
      <c r="J4" s="254"/>
    </row>
    <row r="5" spans="1:10">
      <c r="A5" s="253"/>
      <c r="B5" s="253"/>
      <c r="C5" s="257"/>
      <c r="D5" s="257"/>
      <c r="E5" s="257"/>
      <c r="F5" s="257"/>
      <c r="G5" s="257"/>
      <c r="H5" s="257"/>
      <c r="I5" s="255" t="s">
        <v>199</v>
      </c>
      <c r="J5" s="255"/>
    </row>
    <row r="6" spans="1:10" ht="13.5">
      <c r="A6" s="253"/>
      <c r="B6" s="253"/>
      <c r="C6" s="250" t="s">
        <v>212</v>
      </c>
      <c r="D6" s="250"/>
      <c r="E6" s="250" t="s">
        <v>213</v>
      </c>
      <c r="F6" s="250"/>
      <c r="G6" s="250"/>
      <c r="H6" s="250"/>
      <c r="I6" s="256" t="s">
        <v>214</v>
      </c>
      <c r="J6" s="256"/>
    </row>
    <row r="7" spans="1:10" ht="13.5">
      <c r="A7" s="253"/>
      <c r="B7" s="253"/>
      <c r="C7" s="250" t="s">
        <v>215</v>
      </c>
      <c r="D7" s="250"/>
      <c r="E7" s="250" t="s">
        <v>216</v>
      </c>
      <c r="F7" s="250"/>
      <c r="G7" s="250"/>
      <c r="H7" s="250"/>
      <c r="I7" s="250" t="s">
        <v>217</v>
      </c>
      <c r="J7" s="250"/>
    </row>
    <row r="8" spans="1:10" ht="13.5">
      <c r="A8" s="253"/>
      <c r="B8" s="253"/>
      <c r="C8" s="250"/>
      <c r="D8" s="250"/>
      <c r="E8" s="250" t="s">
        <v>218</v>
      </c>
      <c r="F8" s="250"/>
      <c r="G8" s="250"/>
      <c r="H8" s="250"/>
      <c r="I8" s="250" t="s">
        <v>219</v>
      </c>
      <c r="J8" s="250"/>
    </row>
    <row r="9" spans="1:10" ht="13.5">
      <c r="A9" s="251" t="s">
        <v>220</v>
      </c>
      <c r="B9" s="252"/>
      <c r="C9" s="141" t="s">
        <v>26</v>
      </c>
      <c r="D9" s="142"/>
      <c r="E9" s="142"/>
      <c r="F9" s="142"/>
      <c r="G9" s="142"/>
      <c r="H9" s="143"/>
      <c r="I9" s="143"/>
      <c r="J9" s="144"/>
    </row>
    <row r="10" spans="1:10" ht="13.5">
      <c r="A10" s="246" t="s">
        <v>14</v>
      </c>
      <c r="B10" s="247"/>
      <c r="C10" s="145">
        <v>561921142</v>
      </c>
      <c r="D10" s="146"/>
      <c r="E10" s="147"/>
      <c r="F10" s="147"/>
      <c r="G10" s="147"/>
      <c r="H10" s="147" t="s">
        <v>234</v>
      </c>
      <c r="I10" s="147"/>
      <c r="J10" s="148"/>
    </row>
    <row r="11" spans="1:10" ht="13.5">
      <c r="A11" s="246" t="s">
        <v>221</v>
      </c>
      <c r="B11" s="247"/>
      <c r="C11" s="145">
        <v>0</v>
      </c>
      <c r="D11" s="149"/>
      <c r="E11" s="150"/>
      <c r="F11" s="150"/>
      <c r="G11" s="150"/>
      <c r="H11" s="150"/>
      <c r="I11" s="150"/>
      <c r="J11" s="151"/>
    </row>
    <row r="12" spans="1:10" ht="13.5">
      <c r="A12" s="246" t="s">
        <v>198</v>
      </c>
      <c r="B12" s="247"/>
      <c r="C12" s="152">
        <f>C10</f>
        <v>561921142</v>
      </c>
      <c r="D12" s="153"/>
      <c r="E12" s="150"/>
      <c r="F12" s="150"/>
      <c r="G12" s="150"/>
      <c r="H12" s="150"/>
      <c r="I12" s="150"/>
      <c r="J12" s="151"/>
    </row>
    <row r="13" spans="1:10" ht="14.25" thickBot="1">
      <c r="A13" s="248" t="s">
        <v>0</v>
      </c>
      <c r="B13" s="249"/>
      <c r="C13" s="154"/>
      <c r="D13" s="155"/>
      <c r="E13" s="155"/>
      <c r="F13" s="155"/>
      <c r="G13" s="155"/>
      <c r="H13" s="155"/>
      <c r="I13" s="155"/>
      <c r="J13" s="156" t="s">
        <v>1</v>
      </c>
    </row>
    <row r="14" spans="1:10" ht="13.5" customHeight="1" thickBot="1">
      <c r="A14" s="270" t="s">
        <v>2</v>
      </c>
      <c r="B14" s="260" t="s">
        <v>3</v>
      </c>
      <c r="C14" s="275" t="s">
        <v>163</v>
      </c>
      <c r="D14" s="258" t="s">
        <v>4</v>
      </c>
      <c r="E14" s="272" t="s">
        <v>5</v>
      </c>
      <c r="F14" s="273"/>
      <c r="G14" s="274"/>
      <c r="H14" s="258" t="s">
        <v>6</v>
      </c>
      <c r="I14" s="260" t="s">
        <v>7</v>
      </c>
      <c r="J14" s="262" t="s">
        <v>8</v>
      </c>
    </row>
    <row r="15" spans="1:10" ht="23.25" thickBot="1">
      <c r="A15" s="271"/>
      <c r="B15" s="261"/>
      <c r="C15" s="276"/>
      <c r="D15" s="259"/>
      <c r="E15" s="37" t="s">
        <v>9</v>
      </c>
      <c r="F15" s="59" t="s">
        <v>10</v>
      </c>
      <c r="G15" s="37" t="s">
        <v>151</v>
      </c>
      <c r="H15" s="259"/>
      <c r="I15" s="261"/>
      <c r="J15" s="263"/>
    </row>
    <row r="16" spans="1:10" ht="71.25" customHeight="1" thickBot="1">
      <c r="A16" s="82">
        <v>1</v>
      </c>
      <c r="B16" s="85" t="s">
        <v>191</v>
      </c>
      <c r="C16" s="83">
        <v>20000000</v>
      </c>
      <c r="D16" s="82" t="s">
        <v>122</v>
      </c>
      <c r="E16" s="81">
        <v>40909</v>
      </c>
      <c r="F16" s="81">
        <v>41274</v>
      </c>
      <c r="G16" s="82">
        <v>12</v>
      </c>
      <c r="H16" s="97" t="s">
        <v>160</v>
      </c>
      <c r="I16" s="46">
        <v>1</v>
      </c>
      <c r="J16" s="29" t="s">
        <v>188</v>
      </c>
    </row>
    <row r="17" spans="1:10" ht="34.5" customHeight="1" thickBot="1">
      <c r="A17" s="264">
        <v>2</v>
      </c>
      <c r="B17" s="264" t="s">
        <v>12</v>
      </c>
      <c r="C17" s="277">
        <v>200123576</v>
      </c>
      <c r="D17" s="264" t="s">
        <v>159</v>
      </c>
      <c r="E17" s="43">
        <v>40909</v>
      </c>
      <c r="F17" s="43">
        <v>41274</v>
      </c>
      <c r="G17" s="29">
        <v>12</v>
      </c>
      <c r="H17" s="97" t="s">
        <v>12</v>
      </c>
      <c r="I17" s="30">
        <v>300</v>
      </c>
      <c r="J17" s="29" t="s">
        <v>188</v>
      </c>
    </row>
    <row r="18" spans="1:10" ht="34.5" thickBot="1">
      <c r="A18" s="265"/>
      <c r="B18" s="265"/>
      <c r="C18" s="278"/>
      <c r="D18" s="265"/>
      <c r="E18" s="43">
        <v>41122</v>
      </c>
      <c r="F18" s="43">
        <v>41274</v>
      </c>
      <c r="G18" s="54">
        <v>5</v>
      </c>
      <c r="H18" s="97" t="s">
        <v>182</v>
      </c>
      <c r="I18" s="55">
        <v>10</v>
      </c>
      <c r="J18" s="29" t="s">
        <v>188</v>
      </c>
    </row>
    <row r="19" spans="1:10" ht="106.5" customHeight="1" thickBot="1">
      <c r="A19" s="47">
        <v>3</v>
      </c>
      <c r="B19" s="99" t="s">
        <v>194</v>
      </c>
      <c r="C19" s="83">
        <v>0</v>
      </c>
      <c r="D19" s="100" t="s">
        <v>166</v>
      </c>
      <c r="E19" s="81">
        <v>41091</v>
      </c>
      <c r="F19" s="81">
        <v>41274</v>
      </c>
      <c r="G19" s="82"/>
      <c r="H19" s="85" t="s">
        <v>168</v>
      </c>
      <c r="I19" s="101">
        <v>0</v>
      </c>
      <c r="J19" s="82" t="s">
        <v>188</v>
      </c>
    </row>
    <row r="20" spans="1:10" ht="47.25" customHeight="1" thickBot="1">
      <c r="A20" s="50">
        <v>4</v>
      </c>
      <c r="B20" s="235" t="s">
        <v>195</v>
      </c>
      <c r="C20" s="236">
        <v>230000000</v>
      </c>
      <c r="D20" s="235" t="s">
        <v>186</v>
      </c>
      <c r="E20" s="43">
        <v>41153</v>
      </c>
      <c r="F20" s="43">
        <v>41364</v>
      </c>
      <c r="G20" s="29">
        <v>7</v>
      </c>
      <c r="H20" s="97" t="s">
        <v>196</v>
      </c>
      <c r="I20" s="237">
        <v>1</v>
      </c>
      <c r="J20" s="29" t="s">
        <v>188</v>
      </c>
    </row>
    <row r="21" spans="1:10" ht="71.25" customHeight="1" thickBot="1">
      <c r="A21" s="47">
        <v>5</v>
      </c>
      <c r="B21" s="102" t="s">
        <v>165</v>
      </c>
      <c r="C21" s="84">
        <v>30797566</v>
      </c>
      <c r="D21" s="51" t="s">
        <v>167</v>
      </c>
      <c r="E21" s="52">
        <v>41000</v>
      </c>
      <c r="F21" s="52">
        <v>41274</v>
      </c>
      <c r="G21" s="53">
        <v>9</v>
      </c>
      <c r="H21" s="86" t="s">
        <v>162</v>
      </c>
      <c r="I21" s="60">
        <v>15</v>
      </c>
      <c r="J21" s="53" t="s">
        <v>188</v>
      </c>
    </row>
    <row r="22" spans="1:10" ht="58.5" customHeight="1" thickBot="1">
      <c r="A22" s="264">
        <v>6</v>
      </c>
      <c r="B22" s="266" t="s">
        <v>123</v>
      </c>
      <c r="C22" s="268">
        <v>30000000</v>
      </c>
      <c r="D22" s="48" t="s">
        <v>122</v>
      </c>
      <c r="E22" s="52">
        <v>40909</v>
      </c>
      <c r="F22" s="52">
        <v>41274</v>
      </c>
      <c r="G22" s="53">
        <v>12</v>
      </c>
      <c r="H22" s="97" t="s">
        <v>181</v>
      </c>
      <c r="I22" s="30">
        <v>13</v>
      </c>
      <c r="J22" s="29" t="s">
        <v>188</v>
      </c>
    </row>
    <row r="23" spans="1:10" ht="48" customHeight="1" thickBot="1">
      <c r="A23" s="265"/>
      <c r="B23" s="267"/>
      <c r="C23" s="269"/>
      <c r="D23" s="48" t="s">
        <v>122</v>
      </c>
      <c r="E23" s="52">
        <v>40909</v>
      </c>
      <c r="F23" s="52">
        <v>41274</v>
      </c>
      <c r="G23" s="53">
        <v>12</v>
      </c>
      <c r="H23" s="97" t="s">
        <v>161</v>
      </c>
      <c r="I23" s="53">
        <v>10</v>
      </c>
      <c r="J23" s="29" t="s">
        <v>188</v>
      </c>
    </row>
    <row r="24" spans="1:10" ht="60" customHeight="1" thickBot="1">
      <c r="A24" s="29">
        <v>7</v>
      </c>
      <c r="B24" s="97" t="s">
        <v>189</v>
      </c>
      <c r="C24" s="60">
        <v>0</v>
      </c>
      <c r="D24" s="51" t="s">
        <v>122</v>
      </c>
      <c r="E24" s="52">
        <v>40909</v>
      </c>
      <c r="F24" s="52">
        <v>41274</v>
      </c>
      <c r="G24" s="53">
        <v>12</v>
      </c>
      <c r="H24" s="97" t="s">
        <v>183</v>
      </c>
      <c r="I24" s="80">
        <v>1</v>
      </c>
      <c r="J24" s="29" t="s">
        <v>188</v>
      </c>
    </row>
    <row r="25" spans="1:10" ht="34.5" thickBot="1">
      <c r="A25" s="29">
        <v>8</v>
      </c>
      <c r="B25" s="97" t="s">
        <v>190</v>
      </c>
      <c r="C25" s="60">
        <v>51000000</v>
      </c>
      <c r="D25" s="51" t="s">
        <v>228</v>
      </c>
      <c r="E25" s="52">
        <v>41000</v>
      </c>
      <c r="F25" s="52" t="s">
        <v>229</v>
      </c>
      <c r="G25" s="53">
        <v>6</v>
      </c>
      <c r="H25" s="97" t="s">
        <v>184</v>
      </c>
      <c r="I25" s="53">
        <v>1</v>
      </c>
      <c r="J25" s="29" t="s">
        <v>188</v>
      </c>
    </row>
    <row r="26" spans="1:10" ht="45.75" thickBot="1">
      <c r="A26" s="29">
        <v>9</v>
      </c>
      <c r="B26" s="97" t="s">
        <v>185</v>
      </c>
      <c r="C26" s="55">
        <v>0</v>
      </c>
      <c r="D26" s="51" t="s">
        <v>122</v>
      </c>
      <c r="E26" s="52"/>
      <c r="F26" s="52"/>
      <c r="G26" s="53"/>
      <c r="H26" s="97" t="s">
        <v>187</v>
      </c>
      <c r="I26" s="53"/>
      <c r="J26" s="29" t="s">
        <v>188</v>
      </c>
    </row>
    <row r="27" spans="1:10" ht="13.5" thickBot="1">
      <c r="C27" s="98">
        <f>SUM(C16:C26)</f>
        <v>561921142</v>
      </c>
    </row>
    <row r="30" spans="1:10">
      <c r="C30" s="20"/>
    </row>
  </sheetData>
  <mergeCells count="36">
    <mergeCell ref="A17:A18"/>
    <mergeCell ref="B17:B18"/>
    <mergeCell ref="D17:D18"/>
    <mergeCell ref="E14:G14"/>
    <mergeCell ref="C14:C15"/>
    <mergeCell ref="D14:D15"/>
    <mergeCell ref="C17:C18"/>
    <mergeCell ref="C7:D7"/>
    <mergeCell ref="E7:H7"/>
    <mergeCell ref="H14:H15"/>
    <mergeCell ref="I14:I15"/>
    <mergeCell ref="J14:J15"/>
    <mergeCell ref="A22:A23"/>
    <mergeCell ref="B22:B23"/>
    <mergeCell ref="C22:C23"/>
    <mergeCell ref="A14:A15"/>
    <mergeCell ref="B14:B15"/>
    <mergeCell ref="I1:J1"/>
    <mergeCell ref="I2:J2"/>
    <mergeCell ref="I3:J3"/>
    <mergeCell ref="I4:J4"/>
    <mergeCell ref="I5:J5"/>
    <mergeCell ref="C6:D6"/>
    <mergeCell ref="E6:H6"/>
    <mergeCell ref="I6:J6"/>
    <mergeCell ref="C1:H5"/>
    <mergeCell ref="A11:B11"/>
    <mergeCell ref="A12:B12"/>
    <mergeCell ref="A13:B13"/>
    <mergeCell ref="I7:J7"/>
    <mergeCell ref="C8:D8"/>
    <mergeCell ref="E8:H8"/>
    <mergeCell ref="I8:J8"/>
    <mergeCell ref="A9:B9"/>
    <mergeCell ref="A10:B10"/>
    <mergeCell ref="A1:B8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opLeftCell="A8" workbookViewId="0">
      <selection activeCell="C11" sqref="C11"/>
    </sheetView>
  </sheetViews>
  <sheetFormatPr baseColWidth="10" defaultRowHeight="12.75"/>
  <cols>
    <col min="1" max="1" width="7" customWidth="1"/>
    <col min="2" max="2" width="24.140625" customWidth="1"/>
    <col min="3" max="3" width="17.85546875" customWidth="1"/>
    <col min="4" max="4" width="23" customWidth="1"/>
    <col min="5" max="5" width="15.42578125" bestFit="1" customWidth="1"/>
    <col min="6" max="6" width="12.140625" bestFit="1" customWidth="1"/>
    <col min="9" max="9" width="12.7109375" customWidth="1"/>
    <col min="10" max="10" width="16.7109375" customWidth="1"/>
  </cols>
  <sheetData>
    <row r="1" spans="1:10" ht="12.75" customHeight="1">
      <c r="A1" s="287"/>
      <c r="B1" s="288"/>
      <c r="C1" s="293" t="s">
        <v>207</v>
      </c>
      <c r="D1" s="293"/>
      <c r="E1" s="293"/>
      <c r="F1" s="293"/>
      <c r="G1" s="293"/>
      <c r="H1" s="293"/>
      <c r="I1" s="295" t="s">
        <v>208</v>
      </c>
      <c r="J1" s="296"/>
    </row>
    <row r="2" spans="1:10" ht="12.75" customHeight="1">
      <c r="A2" s="289"/>
      <c r="B2" s="290"/>
      <c r="C2" s="294"/>
      <c r="D2" s="294"/>
      <c r="E2" s="294"/>
      <c r="F2" s="294"/>
      <c r="G2" s="294"/>
      <c r="H2" s="294"/>
      <c r="I2" s="297" t="s">
        <v>209</v>
      </c>
      <c r="J2" s="298"/>
    </row>
    <row r="3" spans="1:10" ht="12.75" customHeight="1">
      <c r="A3" s="289"/>
      <c r="B3" s="290"/>
      <c r="C3" s="294"/>
      <c r="D3" s="294"/>
      <c r="E3" s="294"/>
      <c r="F3" s="294"/>
      <c r="G3" s="294"/>
      <c r="H3" s="294"/>
      <c r="I3" s="297" t="s">
        <v>210</v>
      </c>
      <c r="J3" s="298"/>
    </row>
    <row r="4" spans="1:10" ht="12.75" customHeight="1">
      <c r="A4" s="289"/>
      <c r="B4" s="290"/>
      <c r="C4" s="294"/>
      <c r="D4" s="294"/>
      <c r="E4" s="294"/>
      <c r="F4" s="294"/>
      <c r="G4" s="294"/>
      <c r="H4" s="294"/>
      <c r="I4" s="297" t="s">
        <v>211</v>
      </c>
      <c r="J4" s="298"/>
    </row>
    <row r="5" spans="1:10" ht="12.75" customHeight="1">
      <c r="A5" s="289"/>
      <c r="B5" s="290"/>
      <c r="C5" s="294"/>
      <c r="D5" s="294"/>
      <c r="E5" s="294"/>
      <c r="F5" s="294"/>
      <c r="G5" s="294"/>
      <c r="H5" s="294"/>
      <c r="I5" s="299" t="s">
        <v>199</v>
      </c>
      <c r="J5" s="300"/>
    </row>
    <row r="6" spans="1:10">
      <c r="A6" s="289"/>
      <c r="B6" s="290"/>
      <c r="C6" s="279" t="s">
        <v>212</v>
      </c>
      <c r="D6" s="279"/>
      <c r="E6" s="279" t="s">
        <v>213</v>
      </c>
      <c r="F6" s="279"/>
      <c r="G6" s="279"/>
      <c r="H6" s="279"/>
      <c r="I6" s="279" t="s">
        <v>214</v>
      </c>
      <c r="J6" s="280"/>
    </row>
    <row r="7" spans="1:10">
      <c r="A7" s="289"/>
      <c r="B7" s="290"/>
      <c r="C7" s="279" t="s">
        <v>215</v>
      </c>
      <c r="D7" s="279"/>
      <c r="E7" s="279" t="s">
        <v>216</v>
      </c>
      <c r="F7" s="279"/>
      <c r="G7" s="279"/>
      <c r="H7" s="279"/>
      <c r="I7" s="279" t="s">
        <v>217</v>
      </c>
      <c r="J7" s="280"/>
    </row>
    <row r="8" spans="1:10">
      <c r="A8" s="291"/>
      <c r="B8" s="292"/>
      <c r="C8" s="281"/>
      <c r="D8" s="281"/>
      <c r="E8" s="281" t="s">
        <v>218</v>
      </c>
      <c r="F8" s="281"/>
      <c r="G8" s="281"/>
      <c r="H8" s="281"/>
      <c r="I8" s="281" t="s">
        <v>219</v>
      </c>
      <c r="J8" s="282"/>
    </row>
    <row r="9" spans="1:10" ht="21" customHeight="1">
      <c r="A9" s="283" t="s">
        <v>13</v>
      </c>
      <c r="B9" s="283"/>
      <c r="C9" s="157" t="s">
        <v>26</v>
      </c>
      <c r="D9" s="157"/>
      <c r="E9" s="157"/>
      <c r="F9" s="157"/>
      <c r="G9" s="157"/>
      <c r="H9" s="157"/>
      <c r="I9" s="147" t="s">
        <v>234</v>
      </c>
      <c r="J9" s="158"/>
    </row>
    <row r="10" spans="1:10" ht="16.5">
      <c r="A10" s="285" t="s">
        <v>14</v>
      </c>
      <c r="B10" s="285"/>
      <c r="C10" s="241">
        <v>561921142</v>
      </c>
      <c r="D10" s="104"/>
      <c r="E10" s="104"/>
      <c r="F10" s="104"/>
      <c r="G10" s="104"/>
      <c r="H10" s="104"/>
      <c r="I10" s="104"/>
      <c r="J10" s="94"/>
    </row>
    <row r="11" spans="1:10" ht="16.5">
      <c r="A11" s="285" t="s">
        <v>222</v>
      </c>
      <c r="B11" s="285"/>
      <c r="C11" s="240">
        <f>'[2]POA-01'!D11</f>
        <v>0</v>
      </c>
      <c r="D11" s="104"/>
      <c r="E11" s="104"/>
      <c r="F11" s="104"/>
      <c r="G11" s="104"/>
      <c r="H11" s="104"/>
      <c r="I11" s="104"/>
      <c r="J11" s="94"/>
    </row>
    <row r="12" spans="1:10" ht="16.5">
      <c r="A12" s="285" t="s">
        <v>198</v>
      </c>
      <c r="B12" s="285"/>
      <c r="C12" s="242">
        <f>C10</f>
        <v>561921142</v>
      </c>
      <c r="D12" s="104"/>
      <c r="E12" s="104"/>
      <c r="F12" s="104"/>
      <c r="G12" s="104"/>
      <c r="H12" s="104"/>
      <c r="I12" s="104"/>
      <c r="J12" s="94"/>
    </row>
    <row r="13" spans="1:10">
      <c r="A13" s="159"/>
      <c r="B13" s="159"/>
      <c r="C13" s="159"/>
      <c r="D13" s="159"/>
      <c r="E13" s="159"/>
      <c r="F13" s="159"/>
      <c r="G13" s="159"/>
      <c r="H13" s="159"/>
      <c r="I13" s="159"/>
      <c r="J13" s="159"/>
    </row>
    <row r="14" spans="1:10" ht="13.5">
      <c r="A14" s="88" t="s">
        <v>17</v>
      </c>
      <c r="B14" s="88"/>
      <c r="C14" s="88"/>
      <c r="D14" s="88"/>
      <c r="E14" s="88"/>
      <c r="F14" s="88"/>
      <c r="G14" s="88"/>
      <c r="H14" s="88"/>
      <c r="I14" s="88"/>
      <c r="J14" s="109" t="s">
        <v>18</v>
      </c>
    </row>
    <row r="15" spans="1:10" ht="18.75" thickBot="1">
      <c r="A15" s="3"/>
      <c r="B15" s="6"/>
      <c r="C15" s="6"/>
      <c r="D15" s="6"/>
      <c r="E15" s="4" t="s">
        <v>9</v>
      </c>
      <c r="F15" s="4" t="s">
        <v>20</v>
      </c>
      <c r="G15" s="4" t="s">
        <v>11</v>
      </c>
      <c r="H15" s="4" t="s">
        <v>21</v>
      </c>
      <c r="I15" s="17"/>
      <c r="J15" s="18"/>
    </row>
    <row r="16" spans="1:10" ht="13.5" customHeight="1" thickBot="1">
      <c r="A16" s="284" t="s">
        <v>22</v>
      </c>
      <c r="B16" s="284"/>
      <c r="C16" s="284"/>
      <c r="D16" s="19"/>
      <c r="E16" s="19"/>
      <c r="F16" s="19"/>
      <c r="G16" s="19"/>
      <c r="H16" s="19"/>
      <c r="I16" s="19"/>
      <c r="J16" s="19"/>
    </row>
    <row r="17" spans="1:10" ht="44.25" customHeight="1" thickBot="1">
      <c r="A17" s="62">
        <v>1</v>
      </c>
      <c r="B17" s="63"/>
      <c r="C17" s="103"/>
      <c r="D17" s="103"/>
      <c r="E17" s="64"/>
      <c r="F17" s="64"/>
      <c r="G17" s="65"/>
      <c r="H17" s="66"/>
      <c r="I17" s="67"/>
      <c r="J17" s="105"/>
    </row>
    <row r="18" spans="1:10" ht="13.5" thickBot="1">
      <c r="A18" s="62">
        <v>2</v>
      </c>
      <c r="B18" s="63"/>
      <c r="C18" s="61"/>
      <c r="D18" s="61"/>
      <c r="E18" s="64"/>
      <c r="F18" s="64"/>
      <c r="G18" s="65"/>
      <c r="H18" s="66"/>
      <c r="I18" s="67"/>
      <c r="J18" s="67"/>
    </row>
    <row r="19" spans="1:10" ht="13.5" thickBot="1">
      <c r="A19" s="62">
        <v>3</v>
      </c>
      <c r="B19" s="63"/>
      <c r="C19" s="61"/>
      <c r="D19" s="61"/>
      <c r="E19" s="64"/>
      <c r="F19" s="64"/>
      <c r="G19" s="65"/>
      <c r="H19" s="66"/>
      <c r="I19" s="67"/>
      <c r="J19" s="67"/>
    </row>
    <row r="20" spans="1:10" ht="13.5" thickBot="1">
      <c r="A20" s="62">
        <v>4</v>
      </c>
      <c r="B20" s="63"/>
      <c r="C20" s="61"/>
      <c r="D20" s="61"/>
      <c r="E20" s="64"/>
      <c r="F20" s="64"/>
      <c r="G20" s="65"/>
      <c r="H20" s="66"/>
      <c r="I20" s="67"/>
      <c r="J20" s="67"/>
    </row>
    <row r="21" spans="1:10" ht="13.5" thickBot="1">
      <c r="A21" s="68"/>
      <c r="B21" s="69"/>
      <c r="C21" s="69"/>
      <c r="D21" s="69"/>
      <c r="E21" s="69"/>
      <c r="F21" s="70"/>
      <c r="G21" s="71"/>
      <c r="H21" s="68"/>
      <c r="I21" s="72" t="s">
        <v>24</v>
      </c>
      <c r="J21" s="106"/>
    </row>
    <row r="22" spans="1:10" ht="15.75" customHeight="1" thickBot="1">
      <c r="A22" s="286" t="s">
        <v>23</v>
      </c>
      <c r="B22" s="286"/>
      <c r="C22" s="286"/>
      <c r="D22" s="19"/>
      <c r="E22" s="7"/>
      <c r="F22" s="7"/>
      <c r="G22" s="7"/>
      <c r="H22" s="8"/>
      <c r="J22" s="41"/>
    </row>
    <row r="23" spans="1:10" ht="68.25" thickBot="1">
      <c r="A23" s="32">
        <v>1</v>
      </c>
      <c r="B23" s="34" t="s">
        <v>201</v>
      </c>
      <c r="C23" s="33" t="s">
        <v>203</v>
      </c>
      <c r="D23" s="31" t="s">
        <v>205</v>
      </c>
      <c r="E23" s="49">
        <v>40544</v>
      </c>
      <c r="F23" s="49">
        <v>40908</v>
      </c>
      <c r="G23" s="35">
        <v>12</v>
      </c>
      <c r="H23" s="138">
        <v>1</v>
      </c>
      <c r="I23" s="36"/>
      <c r="J23" s="44">
        <v>88635704</v>
      </c>
    </row>
    <row r="24" spans="1:10" ht="68.25" thickBot="1">
      <c r="A24" s="32">
        <v>1</v>
      </c>
      <c r="B24" s="34" t="s">
        <v>202</v>
      </c>
      <c r="C24" s="33" t="s">
        <v>204</v>
      </c>
      <c r="D24" s="31" t="s">
        <v>206</v>
      </c>
      <c r="E24" s="49">
        <v>40544</v>
      </c>
      <c r="F24" s="49">
        <v>40908</v>
      </c>
      <c r="G24" s="35">
        <v>12</v>
      </c>
      <c r="H24" s="138">
        <v>1</v>
      </c>
      <c r="I24" s="36"/>
      <c r="J24" s="44">
        <v>47161862</v>
      </c>
    </row>
    <row r="25" spans="1:10" ht="13.5" thickBot="1">
      <c r="I25" s="10"/>
      <c r="J25" s="28"/>
    </row>
    <row r="26" spans="1:10" ht="13.5" thickBot="1">
      <c r="A26" s="11"/>
      <c r="B26" s="12"/>
      <c r="C26" s="12"/>
      <c r="D26" s="13"/>
      <c r="E26" s="12"/>
      <c r="F26" s="12"/>
      <c r="G26" s="12"/>
      <c r="H26" s="11"/>
      <c r="I26" s="9" t="s">
        <v>24</v>
      </c>
      <c r="J26" s="107">
        <f>J23+J24</f>
        <v>135797566</v>
      </c>
    </row>
    <row r="27" spans="1:10" ht="13.5" thickBot="1">
      <c r="A27" s="14"/>
      <c r="B27" s="15"/>
      <c r="C27" s="15"/>
      <c r="D27" s="15"/>
      <c r="E27" s="15"/>
      <c r="F27" s="15"/>
      <c r="G27" s="15"/>
      <c r="H27" s="15"/>
      <c r="I27" s="14"/>
      <c r="J27" s="14"/>
    </row>
    <row r="28" spans="1:10" ht="13.5" thickBot="1">
      <c r="A28" s="14"/>
      <c r="B28" s="14"/>
      <c r="C28" s="14"/>
      <c r="D28" s="14"/>
      <c r="E28" s="14"/>
      <c r="F28" s="14"/>
      <c r="G28" s="14"/>
      <c r="H28" s="14"/>
      <c r="I28" s="16" t="s">
        <v>25</v>
      </c>
      <c r="J28" s="108">
        <f>SUM(J21:J24)</f>
        <v>135797566</v>
      </c>
    </row>
    <row r="31" spans="1:10">
      <c r="I31" s="20"/>
    </row>
    <row r="32" spans="1:10">
      <c r="J32" s="20"/>
    </row>
  </sheetData>
  <mergeCells count="22">
    <mergeCell ref="I1:J1"/>
    <mergeCell ref="I2:J2"/>
    <mergeCell ref="I3:J3"/>
    <mergeCell ref="I4:J4"/>
    <mergeCell ref="I5:J5"/>
    <mergeCell ref="C6:D6"/>
    <mergeCell ref="A9:B9"/>
    <mergeCell ref="A16:C16"/>
    <mergeCell ref="A10:B10"/>
    <mergeCell ref="A11:B11"/>
    <mergeCell ref="A22:C22"/>
    <mergeCell ref="A1:B8"/>
    <mergeCell ref="C1:H5"/>
    <mergeCell ref="A12:B12"/>
    <mergeCell ref="E6:H6"/>
    <mergeCell ref="I6:J6"/>
    <mergeCell ref="C7:D7"/>
    <mergeCell ref="E7:H7"/>
    <mergeCell ref="I7:J7"/>
    <mergeCell ref="C8:D8"/>
    <mergeCell ref="E8:H8"/>
    <mergeCell ref="I8:J8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topLeftCell="A2" workbookViewId="0">
      <selection activeCell="C14" sqref="C14"/>
    </sheetView>
  </sheetViews>
  <sheetFormatPr baseColWidth="10" defaultRowHeight="12.75"/>
  <cols>
    <col min="1" max="1" width="6" style="14" customWidth="1"/>
    <col min="2" max="2" width="25.7109375" style="14" customWidth="1"/>
    <col min="3" max="3" width="19.28515625" style="14" customWidth="1"/>
    <col min="4" max="4" width="14" style="14" customWidth="1"/>
    <col min="5" max="5" width="10.5703125" style="14" customWidth="1"/>
    <col min="6" max="9" width="12.7109375" style="14" customWidth="1"/>
    <col min="10" max="10" width="16.28515625" style="14" customWidth="1"/>
    <col min="11" max="16384" width="11.42578125" style="14"/>
  </cols>
  <sheetData>
    <row r="1" spans="1:11" ht="12.75" customHeight="1">
      <c r="A1" s="287"/>
      <c r="B1" s="288"/>
      <c r="C1" s="293" t="s">
        <v>207</v>
      </c>
      <c r="D1" s="293"/>
      <c r="E1" s="293"/>
      <c r="F1" s="293"/>
      <c r="G1" s="293"/>
      <c r="H1" s="293"/>
      <c r="I1" s="295" t="s">
        <v>208</v>
      </c>
      <c r="J1" s="296"/>
      <c r="K1" s="15"/>
    </row>
    <row r="2" spans="1:11" ht="16.5" customHeight="1">
      <c r="A2" s="289"/>
      <c r="B2" s="290"/>
      <c r="C2" s="294"/>
      <c r="D2" s="294"/>
      <c r="E2" s="294"/>
      <c r="F2" s="294"/>
      <c r="G2" s="294"/>
      <c r="H2" s="294"/>
      <c r="I2" s="297" t="s">
        <v>209</v>
      </c>
      <c r="J2" s="298"/>
      <c r="K2" s="15"/>
    </row>
    <row r="3" spans="1:11" ht="15.75" customHeight="1">
      <c r="A3" s="289"/>
      <c r="B3" s="290"/>
      <c r="C3" s="294"/>
      <c r="D3" s="294"/>
      <c r="E3" s="294"/>
      <c r="F3" s="294"/>
      <c r="G3" s="294"/>
      <c r="H3" s="294"/>
      <c r="I3" s="297" t="s">
        <v>210</v>
      </c>
      <c r="J3" s="298"/>
      <c r="K3" s="15"/>
    </row>
    <row r="4" spans="1:11" ht="15.75" customHeight="1">
      <c r="A4" s="289"/>
      <c r="B4" s="290"/>
      <c r="C4" s="294"/>
      <c r="D4" s="294"/>
      <c r="E4" s="294"/>
      <c r="F4" s="294"/>
      <c r="G4" s="294"/>
      <c r="H4" s="294"/>
      <c r="I4" s="297" t="s">
        <v>211</v>
      </c>
      <c r="J4" s="298"/>
      <c r="K4" s="15"/>
    </row>
    <row r="5" spans="1:11">
      <c r="A5" s="289"/>
      <c r="B5" s="290"/>
      <c r="C5" s="294"/>
      <c r="D5" s="294"/>
      <c r="E5" s="294"/>
      <c r="F5" s="294"/>
      <c r="G5" s="294"/>
      <c r="H5" s="294"/>
      <c r="I5" s="311" t="s">
        <v>199</v>
      </c>
      <c r="J5" s="312"/>
      <c r="K5" s="15"/>
    </row>
    <row r="6" spans="1:11" s="164" customFormat="1" ht="19.5" customHeight="1">
      <c r="A6" s="289"/>
      <c r="B6" s="290"/>
      <c r="C6" s="279" t="s">
        <v>212</v>
      </c>
      <c r="D6" s="279"/>
      <c r="E6" s="279" t="s">
        <v>213</v>
      </c>
      <c r="F6" s="279"/>
      <c r="G6" s="279"/>
      <c r="H6" s="279"/>
      <c r="I6" s="279" t="s">
        <v>214</v>
      </c>
      <c r="J6" s="280"/>
      <c r="K6" s="163"/>
    </row>
    <row r="7" spans="1:11" ht="15" customHeight="1">
      <c r="A7" s="289"/>
      <c r="B7" s="290"/>
      <c r="C7" s="279" t="s">
        <v>215</v>
      </c>
      <c r="D7" s="279"/>
      <c r="E7" s="279" t="s">
        <v>216</v>
      </c>
      <c r="F7" s="279"/>
      <c r="G7" s="279"/>
      <c r="H7" s="279"/>
      <c r="I7" s="279" t="s">
        <v>217</v>
      </c>
      <c r="J7" s="280"/>
      <c r="K7" s="165"/>
    </row>
    <row r="8" spans="1:11" ht="15" customHeight="1">
      <c r="A8" s="291"/>
      <c r="B8" s="292"/>
      <c r="C8" s="281"/>
      <c r="D8" s="281"/>
      <c r="E8" s="281" t="s">
        <v>218</v>
      </c>
      <c r="F8" s="281"/>
      <c r="G8" s="281"/>
      <c r="H8" s="281"/>
      <c r="I8" s="281" t="s">
        <v>219</v>
      </c>
      <c r="J8" s="282"/>
      <c r="K8" s="165"/>
    </row>
    <row r="9" spans="1:11" s="167" customFormat="1" ht="15" customHeight="1">
      <c r="A9" s="283" t="s">
        <v>13</v>
      </c>
      <c r="B9" s="283"/>
      <c r="C9" s="160" t="s">
        <v>26</v>
      </c>
      <c r="D9" s="160"/>
      <c r="E9" s="160"/>
      <c r="F9" s="160"/>
      <c r="G9" s="160"/>
      <c r="H9" s="160"/>
      <c r="I9" s="93" t="s">
        <v>27</v>
      </c>
      <c r="J9" s="161">
        <v>1139013</v>
      </c>
      <c r="K9" s="166"/>
    </row>
    <row r="10" spans="1:11" s="167" customFormat="1" ht="15" customHeight="1">
      <c r="A10" s="90"/>
      <c r="B10" s="90"/>
      <c r="C10" s="104"/>
      <c r="D10" s="104"/>
      <c r="E10" s="104"/>
      <c r="F10" s="104"/>
      <c r="G10" s="104"/>
      <c r="H10" s="104"/>
      <c r="I10" s="92"/>
      <c r="J10" s="92"/>
      <c r="K10" s="166"/>
    </row>
    <row r="11" spans="1:11" s="167" customFormat="1" ht="16.5">
      <c r="A11" s="285" t="s">
        <v>14</v>
      </c>
      <c r="B11" s="285"/>
      <c r="C11" s="110">
        <v>561921142</v>
      </c>
      <c r="D11" s="110"/>
      <c r="E11" s="104"/>
      <c r="F11" s="104"/>
      <c r="G11" s="104"/>
      <c r="H11" s="104"/>
      <c r="I11" s="104"/>
      <c r="J11" s="104"/>
      <c r="K11" s="166"/>
    </row>
    <row r="12" spans="1:11" s="167" customFormat="1" ht="16.5">
      <c r="A12" s="285" t="s">
        <v>222</v>
      </c>
      <c r="B12" s="285"/>
      <c r="C12" s="162">
        <f>'[2]POA-01'!D11</f>
        <v>0</v>
      </c>
      <c r="D12" s="162"/>
      <c r="E12" s="104"/>
      <c r="F12" s="104"/>
      <c r="G12" s="104"/>
      <c r="H12" s="104"/>
      <c r="I12" s="104"/>
      <c r="J12" s="104"/>
      <c r="K12" s="166"/>
    </row>
    <row r="13" spans="1:11" s="167" customFormat="1" ht="16.5">
      <c r="A13" s="285" t="s">
        <v>198</v>
      </c>
      <c r="B13" s="285"/>
      <c r="C13" s="111">
        <v>561921142</v>
      </c>
      <c r="D13" s="111"/>
      <c r="E13" s="104"/>
      <c r="F13" s="104"/>
      <c r="G13" s="104"/>
      <c r="H13" s="104"/>
      <c r="I13" s="104"/>
      <c r="J13" s="104"/>
      <c r="K13" s="166"/>
    </row>
    <row r="14" spans="1:11" s="167" customFormat="1" ht="16.5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spans="1:11">
      <c r="A15" s="87"/>
      <c r="B15" s="87"/>
      <c r="C15" s="87"/>
      <c r="D15" s="87"/>
      <c r="E15" s="87"/>
      <c r="F15" s="87"/>
      <c r="G15" s="87"/>
      <c r="H15" s="87"/>
      <c r="I15" s="87"/>
      <c r="J15" s="87"/>
    </row>
    <row r="16" spans="1:11" s="1" customFormat="1" ht="14.25" thickBot="1">
      <c r="A16" s="88" t="s">
        <v>28</v>
      </c>
      <c r="B16" s="88"/>
      <c r="C16" s="88"/>
      <c r="D16" s="88"/>
      <c r="E16" s="88"/>
      <c r="F16" s="88"/>
      <c r="G16" s="88"/>
      <c r="H16" s="88"/>
      <c r="I16" s="88"/>
      <c r="J16" s="109" t="s">
        <v>29</v>
      </c>
    </row>
    <row r="17" spans="1:12" s="168" customFormat="1" ht="14.25" customHeight="1">
      <c r="A17" s="306" t="s">
        <v>2</v>
      </c>
      <c r="B17" s="302" t="s">
        <v>30</v>
      </c>
      <c r="C17" s="302" t="s">
        <v>31</v>
      </c>
      <c r="D17" s="309" t="s">
        <v>223</v>
      </c>
      <c r="E17" s="309" t="s">
        <v>32</v>
      </c>
      <c r="F17" s="301" t="s">
        <v>33</v>
      </c>
      <c r="G17" s="301"/>
      <c r="H17" s="302" t="s">
        <v>34</v>
      </c>
      <c r="I17" s="302"/>
      <c r="J17" s="303" t="s">
        <v>35</v>
      </c>
    </row>
    <row r="18" spans="1:12" s="168" customFormat="1" ht="14.25" thickBot="1">
      <c r="A18" s="307"/>
      <c r="B18" s="308"/>
      <c r="C18" s="308"/>
      <c r="D18" s="310"/>
      <c r="E18" s="310"/>
      <c r="F18" s="169" t="s">
        <v>36</v>
      </c>
      <c r="G18" s="169" t="s">
        <v>25</v>
      </c>
      <c r="H18" s="169" t="s">
        <v>37</v>
      </c>
      <c r="I18" s="169" t="s">
        <v>25</v>
      </c>
      <c r="J18" s="304"/>
    </row>
    <row r="19" spans="1:12" s="2" customFormat="1" ht="13.5">
      <c r="A19" s="170">
        <v>1</v>
      </c>
      <c r="B19" s="171"/>
      <c r="C19" s="171"/>
      <c r="D19" s="171"/>
      <c r="E19" s="170"/>
      <c r="F19" s="172"/>
      <c r="G19" s="172"/>
      <c r="H19" s="173">
        <v>0</v>
      </c>
      <c r="I19" s="173">
        <f t="shared" ref="I19:I28" si="0">+G19*H19</f>
        <v>0</v>
      </c>
      <c r="J19" s="172"/>
      <c r="L19" s="26"/>
    </row>
    <row r="20" spans="1:12" s="2" customFormat="1" ht="13.5">
      <c r="A20" s="174">
        <v>2</v>
      </c>
      <c r="B20" s="175"/>
      <c r="C20" s="175"/>
      <c r="D20" s="171"/>
      <c r="E20" s="170"/>
      <c r="F20" s="176"/>
      <c r="G20" s="176"/>
      <c r="H20" s="177">
        <v>0</v>
      </c>
      <c r="I20" s="177">
        <f t="shared" si="0"/>
        <v>0</v>
      </c>
      <c r="J20" s="172"/>
      <c r="L20" s="26"/>
    </row>
    <row r="21" spans="1:12" s="2" customFormat="1" ht="13.5">
      <c r="A21" s="174">
        <v>3</v>
      </c>
      <c r="B21" s="175"/>
      <c r="C21" s="175"/>
      <c r="D21" s="171"/>
      <c r="E21" s="170"/>
      <c r="F21" s="176"/>
      <c r="G21" s="176"/>
      <c r="H21" s="177">
        <v>0</v>
      </c>
      <c r="I21" s="177">
        <f t="shared" si="0"/>
        <v>0</v>
      </c>
      <c r="J21" s="172"/>
    </row>
    <row r="22" spans="1:12" s="2" customFormat="1" ht="13.5">
      <c r="A22" s="174">
        <v>4</v>
      </c>
      <c r="B22" s="175"/>
      <c r="C22" s="175"/>
      <c r="D22" s="171"/>
      <c r="E22" s="170"/>
      <c r="F22" s="176"/>
      <c r="G22" s="176"/>
      <c r="H22" s="177">
        <v>0</v>
      </c>
      <c r="I22" s="177">
        <f t="shared" si="0"/>
        <v>0</v>
      </c>
      <c r="J22" s="172"/>
      <c r="L22" s="26"/>
    </row>
    <row r="23" spans="1:12" s="2" customFormat="1" ht="13.5">
      <c r="A23" s="174">
        <v>5</v>
      </c>
      <c r="B23" s="175"/>
      <c r="C23" s="175"/>
      <c r="D23" s="171"/>
      <c r="E23" s="170"/>
      <c r="F23" s="176"/>
      <c r="G23" s="176"/>
      <c r="H23" s="177">
        <v>0</v>
      </c>
      <c r="I23" s="177">
        <f t="shared" si="0"/>
        <v>0</v>
      </c>
      <c r="J23" s="172"/>
      <c r="L23" s="26"/>
    </row>
    <row r="24" spans="1:12" s="2" customFormat="1" ht="13.5">
      <c r="A24" s="174">
        <v>6</v>
      </c>
      <c r="B24" s="175"/>
      <c r="C24" s="175"/>
      <c r="D24" s="171"/>
      <c r="E24" s="170"/>
      <c r="F24" s="176"/>
      <c r="G24" s="176"/>
      <c r="H24" s="177">
        <v>0</v>
      </c>
      <c r="I24" s="177">
        <f t="shared" si="0"/>
        <v>0</v>
      </c>
      <c r="J24" s="172"/>
      <c r="L24" s="26"/>
    </row>
    <row r="25" spans="1:12" s="2" customFormat="1" ht="13.5">
      <c r="A25" s="174">
        <v>7</v>
      </c>
      <c r="B25" s="175"/>
      <c r="C25" s="175"/>
      <c r="D25" s="171"/>
      <c r="E25" s="170"/>
      <c r="F25" s="176"/>
      <c r="G25" s="176"/>
      <c r="H25" s="177">
        <v>0</v>
      </c>
      <c r="I25" s="177">
        <f t="shared" si="0"/>
        <v>0</v>
      </c>
      <c r="J25" s="172"/>
    </row>
    <row r="26" spans="1:12" s="2" customFormat="1" ht="13.5">
      <c r="A26" s="174">
        <v>8</v>
      </c>
      <c r="B26" s="175"/>
      <c r="C26" s="175"/>
      <c r="D26" s="171"/>
      <c r="E26" s="170"/>
      <c r="F26" s="178"/>
      <c r="G26" s="176"/>
      <c r="H26" s="177">
        <v>0</v>
      </c>
      <c r="I26" s="177">
        <f t="shared" si="0"/>
        <v>0</v>
      </c>
      <c r="J26" s="172"/>
      <c r="L26" s="26"/>
    </row>
    <row r="27" spans="1:12" s="2" customFormat="1" ht="13.5">
      <c r="A27" s="174">
        <v>9</v>
      </c>
      <c r="B27" s="175"/>
      <c r="C27" s="175"/>
      <c r="D27" s="171"/>
      <c r="E27" s="170"/>
      <c r="F27" s="178"/>
      <c r="G27" s="176"/>
      <c r="H27" s="177">
        <v>0</v>
      </c>
      <c r="I27" s="177">
        <f t="shared" si="0"/>
        <v>0</v>
      </c>
      <c r="J27" s="172"/>
      <c r="L27" s="26"/>
    </row>
    <row r="28" spans="1:12" s="2" customFormat="1" ht="13.5">
      <c r="A28" s="174"/>
      <c r="B28" s="175"/>
      <c r="C28" s="175"/>
      <c r="D28" s="175"/>
      <c r="E28" s="179"/>
      <c r="F28" s="178"/>
      <c r="G28" s="178"/>
      <c r="H28" s="177">
        <v>0</v>
      </c>
      <c r="I28" s="177">
        <f t="shared" si="0"/>
        <v>0</v>
      </c>
      <c r="J28" s="178"/>
    </row>
    <row r="29" spans="1:12" s="2" customFormat="1" ht="13.5">
      <c r="A29" s="305" t="s">
        <v>38</v>
      </c>
      <c r="B29" s="305"/>
      <c r="C29" s="181"/>
      <c r="D29" s="181"/>
      <c r="E29" s="180"/>
      <c r="F29" s="182"/>
      <c r="G29" s="182"/>
      <c r="H29" s="183">
        <v>0</v>
      </c>
      <c r="I29" s="183">
        <f>SUM(I19:I28)</f>
        <v>0</v>
      </c>
      <c r="J29" s="182"/>
      <c r="L29" s="26"/>
    </row>
    <row r="31" spans="1:12">
      <c r="I31" s="184"/>
    </row>
  </sheetData>
  <mergeCells count="29">
    <mergeCell ref="C7:D7"/>
    <mergeCell ref="E7:H7"/>
    <mergeCell ref="I1:J1"/>
    <mergeCell ref="I2:J2"/>
    <mergeCell ref="I3:J3"/>
    <mergeCell ref="I4:J4"/>
    <mergeCell ref="I5:J5"/>
    <mergeCell ref="C6:D6"/>
    <mergeCell ref="E6:H6"/>
    <mergeCell ref="I6:J6"/>
    <mergeCell ref="A12:B12"/>
    <mergeCell ref="A13:B13"/>
    <mergeCell ref="A1:B8"/>
    <mergeCell ref="C1:H5"/>
    <mergeCell ref="I7:J7"/>
    <mergeCell ref="C8:D8"/>
    <mergeCell ref="E8:H8"/>
    <mergeCell ref="I8:J8"/>
    <mergeCell ref="A9:B9"/>
    <mergeCell ref="A11:B11"/>
    <mergeCell ref="F17:G17"/>
    <mergeCell ref="H17:I17"/>
    <mergeCell ref="J17:J18"/>
    <mergeCell ref="A29:B29"/>
    <mergeCell ref="A17:A18"/>
    <mergeCell ref="B17:B18"/>
    <mergeCell ref="C17:C18"/>
    <mergeCell ref="D17:D18"/>
    <mergeCell ref="E17:E18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C11" sqref="C11"/>
    </sheetView>
  </sheetViews>
  <sheetFormatPr baseColWidth="10" defaultRowHeight="12.75"/>
  <cols>
    <col min="1" max="1" width="5.140625" style="14" customWidth="1"/>
    <col min="2" max="2" width="22.7109375" style="14" customWidth="1"/>
    <col min="3" max="3" width="20.140625" style="14" customWidth="1"/>
    <col min="4" max="4" width="12.5703125" style="14" customWidth="1"/>
    <col min="5" max="5" width="8.28515625" style="14" customWidth="1"/>
    <col min="6" max="6" width="10.28515625" style="14" customWidth="1"/>
    <col min="7" max="7" width="14.140625" style="14" customWidth="1"/>
    <col min="8" max="8" width="15" style="14" customWidth="1"/>
    <col min="9" max="9" width="15.7109375" style="14" customWidth="1"/>
    <col min="10" max="10" width="6.7109375" style="14" customWidth="1"/>
    <col min="11" max="16384" width="11.42578125" style="14"/>
  </cols>
  <sheetData>
    <row r="1" spans="1:11" ht="16.5" customHeight="1">
      <c r="A1" s="287"/>
      <c r="B1" s="288"/>
      <c r="C1" s="293" t="s">
        <v>207</v>
      </c>
      <c r="D1" s="293"/>
      <c r="E1" s="293"/>
      <c r="F1" s="293"/>
      <c r="G1" s="293"/>
      <c r="H1" s="293"/>
      <c r="I1" s="295" t="s">
        <v>208</v>
      </c>
      <c r="J1" s="296"/>
    </row>
    <row r="2" spans="1:11" ht="15" customHeight="1">
      <c r="A2" s="289"/>
      <c r="B2" s="290"/>
      <c r="C2" s="294"/>
      <c r="D2" s="294"/>
      <c r="E2" s="294"/>
      <c r="F2" s="294"/>
      <c r="G2" s="294"/>
      <c r="H2" s="294"/>
      <c r="I2" s="297" t="s">
        <v>209</v>
      </c>
      <c r="J2" s="298"/>
    </row>
    <row r="3" spans="1:11" ht="14.25" customHeight="1">
      <c r="A3" s="289"/>
      <c r="B3" s="290"/>
      <c r="C3" s="294"/>
      <c r="D3" s="294"/>
      <c r="E3" s="294"/>
      <c r="F3" s="294"/>
      <c r="G3" s="294"/>
      <c r="H3" s="294"/>
      <c r="I3" s="297" t="s">
        <v>210</v>
      </c>
      <c r="J3" s="298"/>
    </row>
    <row r="4" spans="1:11" ht="14.25" customHeight="1">
      <c r="A4" s="289"/>
      <c r="B4" s="290"/>
      <c r="C4" s="294"/>
      <c r="D4" s="294"/>
      <c r="E4" s="294"/>
      <c r="F4" s="294"/>
      <c r="G4" s="294"/>
      <c r="H4" s="294"/>
      <c r="I4" s="297" t="s">
        <v>211</v>
      </c>
      <c r="J4" s="298"/>
    </row>
    <row r="5" spans="1:11" ht="15" customHeight="1">
      <c r="A5" s="289"/>
      <c r="B5" s="290"/>
      <c r="C5" s="294"/>
      <c r="D5" s="294"/>
      <c r="E5" s="294"/>
      <c r="F5" s="294"/>
      <c r="G5" s="294"/>
      <c r="H5" s="294"/>
      <c r="I5" s="311" t="s">
        <v>199</v>
      </c>
      <c r="J5" s="312"/>
    </row>
    <row r="6" spans="1:11" s="164" customFormat="1" ht="19.5" customHeight="1">
      <c r="A6" s="289"/>
      <c r="B6" s="290"/>
      <c r="C6" s="279" t="s">
        <v>212</v>
      </c>
      <c r="D6" s="279"/>
      <c r="E6" s="279" t="s">
        <v>213</v>
      </c>
      <c r="F6" s="279"/>
      <c r="G6" s="279"/>
      <c r="H6" s="279"/>
      <c r="I6" s="279" t="s">
        <v>214</v>
      </c>
      <c r="J6" s="280"/>
      <c r="K6" s="185"/>
    </row>
    <row r="7" spans="1:11" s="167" customFormat="1" ht="14.25" customHeight="1">
      <c r="A7" s="289"/>
      <c r="B7" s="290"/>
      <c r="C7" s="279" t="s">
        <v>215</v>
      </c>
      <c r="D7" s="279"/>
      <c r="E7" s="279" t="s">
        <v>216</v>
      </c>
      <c r="F7" s="279"/>
      <c r="G7" s="279"/>
      <c r="H7" s="279"/>
      <c r="I7" s="279" t="s">
        <v>217</v>
      </c>
      <c r="J7" s="280"/>
      <c r="K7" s="166"/>
    </row>
    <row r="8" spans="1:11" s="167" customFormat="1" ht="14.25" customHeight="1">
      <c r="A8" s="291"/>
      <c r="B8" s="292"/>
      <c r="C8" s="281"/>
      <c r="D8" s="281"/>
      <c r="E8" s="281" t="s">
        <v>218</v>
      </c>
      <c r="F8" s="281"/>
      <c r="G8" s="281"/>
      <c r="H8" s="281"/>
      <c r="I8" s="281" t="s">
        <v>219</v>
      </c>
      <c r="J8" s="282"/>
      <c r="K8" s="166"/>
    </row>
    <row r="9" spans="1:11" s="167" customFormat="1" ht="15" customHeight="1">
      <c r="A9" s="313" t="s">
        <v>224</v>
      </c>
      <c r="B9" s="313"/>
      <c r="C9" s="314" t="s">
        <v>26</v>
      </c>
      <c r="D9" s="314"/>
      <c r="E9" s="314"/>
      <c r="F9" s="314"/>
      <c r="G9" s="104"/>
      <c r="H9" s="91" t="s">
        <v>27</v>
      </c>
      <c r="I9" s="91">
        <v>1139013</v>
      </c>
      <c r="J9" s="104"/>
      <c r="K9" s="166"/>
    </row>
    <row r="10" spans="1:11" s="167" customFormat="1" ht="16.5">
      <c r="A10" s="285" t="s">
        <v>14</v>
      </c>
      <c r="B10" s="285"/>
      <c r="C10" s="244">
        <v>561921142</v>
      </c>
      <c r="D10" s="110"/>
      <c r="E10" s="104"/>
      <c r="F10" s="104"/>
      <c r="G10" s="104"/>
      <c r="H10" s="104"/>
      <c r="I10" s="104"/>
      <c r="J10" s="104"/>
      <c r="K10" s="166"/>
    </row>
    <row r="11" spans="1:11" s="167" customFormat="1" ht="16.5">
      <c r="A11" s="285" t="s">
        <v>225</v>
      </c>
      <c r="B11" s="285"/>
      <c r="C11" s="96"/>
      <c r="D11" s="96"/>
      <c r="E11" s="104"/>
      <c r="F11" s="104"/>
      <c r="G11" s="104"/>
      <c r="H11" s="104"/>
      <c r="I11" s="104"/>
      <c r="J11" s="104"/>
      <c r="K11" s="166"/>
    </row>
    <row r="12" spans="1:11" s="167" customFormat="1" ht="16.5">
      <c r="A12" s="285" t="s">
        <v>16</v>
      </c>
      <c r="B12" s="285"/>
      <c r="C12" s="243">
        <f>C10</f>
        <v>561921142</v>
      </c>
      <c r="D12" s="162"/>
      <c r="E12" s="104"/>
      <c r="F12" s="104"/>
      <c r="G12" s="104"/>
      <c r="H12" s="104"/>
      <c r="I12" s="104"/>
      <c r="J12" s="104"/>
      <c r="K12" s="166"/>
    </row>
    <row r="13" spans="1:11" s="2" customFormat="1" ht="13.5">
      <c r="A13" s="186"/>
      <c r="B13" s="186"/>
      <c r="C13" s="186"/>
      <c r="D13" s="186"/>
      <c r="E13" s="186"/>
      <c r="F13" s="186"/>
      <c r="G13" s="186"/>
      <c r="H13" s="186"/>
      <c r="I13" s="186"/>
      <c r="J13" s="186"/>
    </row>
    <row r="14" spans="1:11" s="1" customFormat="1" ht="14.25" thickBot="1">
      <c r="A14" s="187" t="s">
        <v>39</v>
      </c>
      <c r="B14" s="88"/>
      <c r="C14" s="88"/>
      <c r="D14" s="88"/>
      <c r="E14" s="88"/>
      <c r="F14" s="88"/>
      <c r="G14" s="88"/>
      <c r="H14" s="88"/>
      <c r="I14" s="109" t="s">
        <v>40</v>
      </c>
      <c r="J14" s="88"/>
    </row>
    <row r="15" spans="1:11" s="168" customFormat="1" ht="27.75" thickBot="1">
      <c r="A15" s="188" t="s">
        <v>2</v>
      </c>
      <c r="B15" s="189" t="s">
        <v>41</v>
      </c>
      <c r="C15" s="189" t="s">
        <v>31</v>
      </c>
      <c r="D15" s="189" t="s">
        <v>226</v>
      </c>
      <c r="E15" s="190" t="s">
        <v>32</v>
      </c>
      <c r="F15" s="190" t="s">
        <v>33</v>
      </c>
      <c r="G15" s="190" t="s">
        <v>42</v>
      </c>
      <c r="H15" s="190" t="s">
        <v>43</v>
      </c>
      <c r="I15" s="191" t="s">
        <v>227</v>
      </c>
      <c r="J15" s="192"/>
    </row>
    <row r="16" spans="1:11" s="168" customFormat="1" ht="13.5">
      <c r="A16" s="193">
        <v>1</v>
      </c>
      <c r="B16" s="194"/>
      <c r="C16" s="195"/>
      <c r="D16" s="195"/>
      <c r="E16" s="196"/>
      <c r="F16" s="197"/>
      <c r="G16" s="198"/>
      <c r="H16" s="196"/>
      <c r="I16" s="199"/>
      <c r="J16" s="200"/>
    </row>
    <row r="17" spans="1:10" s="168" customFormat="1" ht="13.5">
      <c r="A17" s="201">
        <v>2</v>
      </c>
      <c r="B17" s="194"/>
      <c r="C17" s="202"/>
      <c r="D17" s="202"/>
      <c r="E17" s="198"/>
      <c r="F17" s="203"/>
      <c r="G17" s="198"/>
      <c r="H17" s="196"/>
      <c r="I17" s="199"/>
      <c r="J17" s="192"/>
    </row>
    <row r="18" spans="1:10" s="168" customFormat="1" ht="13.5">
      <c r="A18" s="201">
        <v>3</v>
      </c>
      <c r="B18" s="204"/>
      <c r="C18" s="202"/>
      <c r="D18" s="202"/>
      <c r="E18" s="198"/>
      <c r="F18" s="203"/>
      <c r="G18" s="198"/>
      <c r="H18" s="196"/>
      <c r="I18" s="203"/>
      <c r="J18" s="192"/>
    </row>
    <row r="19" spans="1:10" s="168" customFormat="1" ht="13.5">
      <c r="A19" s="201">
        <v>4</v>
      </c>
      <c r="B19" s="205"/>
      <c r="C19" s="202"/>
      <c r="D19" s="202"/>
      <c r="E19" s="198"/>
      <c r="F19" s="203"/>
      <c r="G19" s="206"/>
      <c r="H19" s="196"/>
      <c r="I19" s="207"/>
      <c r="J19" s="192"/>
    </row>
    <row r="20" spans="1:10" s="168" customFormat="1" ht="13.5">
      <c r="A20" s="201">
        <v>5</v>
      </c>
      <c r="B20" s="208"/>
      <c r="C20" s="202"/>
      <c r="D20" s="202"/>
      <c r="E20" s="198"/>
      <c r="F20" s="203"/>
      <c r="G20" s="209"/>
      <c r="H20" s="196"/>
      <c r="I20" s="207"/>
      <c r="J20" s="192"/>
    </row>
    <row r="21" spans="1:10" s="168" customFormat="1" ht="13.5">
      <c r="A21" s="201">
        <v>6</v>
      </c>
      <c r="B21" s="208"/>
      <c r="C21" s="202"/>
      <c r="D21" s="202"/>
      <c r="E21" s="198"/>
      <c r="F21" s="203"/>
      <c r="G21" s="210"/>
      <c r="H21" s="198"/>
      <c r="I21" s="207"/>
      <c r="J21" s="192"/>
    </row>
    <row r="22" spans="1:10" s="168" customFormat="1" ht="13.5">
      <c r="A22" s="201">
        <v>7</v>
      </c>
      <c r="B22" s="211"/>
      <c r="C22" s="202"/>
      <c r="D22" s="202"/>
      <c r="E22" s="198"/>
      <c r="F22" s="203"/>
      <c r="G22" s="210"/>
      <c r="H22" s="198"/>
      <c r="I22" s="207"/>
      <c r="J22" s="192"/>
    </row>
    <row r="23" spans="1:10" s="2" customFormat="1" ht="13.5">
      <c r="A23" s="179"/>
      <c r="B23" s="175"/>
      <c r="C23" s="212"/>
      <c r="D23" s="212"/>
      <c r="E23" s="178"/>
      <c r="F23" s="178"/>
      <c r="G23" s="178"/>
      <c r="H23" s="178"/>
      <c r="I23" s="178"/>
      <c r="J23" s="186"/>
    </row>
    <row r="24" spans="1:10" s="2" customFormat="1" ht="13.5">
      <c r="A24" s="213"/>
      <c r="B24" s="213"/>
      <c r="C24" s="213"/>
      <c r="D24" s="213"/>
      <c r="E24" s="214"/>
      <c r="F24" s="214"/>
      <c r="G24" s="182" t="s">
        <v>25</v>
      </c>
      <c r="H24" s="182">
        <f>SUM(H16:H23)</f>
        <v>0</v>
      </c>
      <c r="I24" s="182"/>
      <c r="J24" s="186"/>
    </row>
    <row r="25" spans="1:10" s="2" customFormat="1" ht="11.25">
      <c r="E25" s="26"/>
      <c r="F25" s="26"/>
      <c r="G25" s="26"/>
      <c r="H25" s="26"/>
      <c r="I25" s="26"/>
    </row>
    <row r="26" spans="1:10" s="2" customFormat="1" ht="11.25"/>
    <row r="27" spans="1:10" s="2" customFormat="1" ht="11.25"/>
    <row r="28" spans="1:10" s="2" customFormat="1" ht="11.25">
      <c r="H28" s="215"/>
    </row>
    <row r="29" spans="1:10" s="2" customFormat="1" ht="11.25"/>
  </sheetData>
  <mergeCells count="21">
    <mergeCell ref="I3:J3"/>
    <mergeCell ref="I4:J4"/>
    <mergeCell ref="I5:J5"/>
    <mergeCell ref="C6:D6"/>
    <mergeCell ref="A10:B10"/>
    <mergeCell ref="A11:B11"/>
    <mergeCell ref="A12:B12"/>
    <mergeCell ref="I6:J6"/>
    <mergeCell ref="C9:F9"/>
    <mergeCell ref="C7:D7"/>
    <mergeCell ref="E7:H7"/>
    <mergeCell ref="I7:J7"/>
    <mergeCell ref="C8:D8"/>
    <mergeCell ref="E8:H8"/>
    <mergeCell ref="I8:J8"/>
    <mergeCell ref="A9:B9"/>
    <mergeCell ref="E6:H6"/>
    <mergeCell ref="A1:B8"/>
    <mergeCell ref="C1:H5"/>
    <mergeCell ref="I1:J1"/>
    <mergeCell ref="I2:J2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8"/>
  <sheetViews>
    <sheetView topLeftCell="A8" workbookViewId="0">
      <selection activeCell="G24" sqref="G24"/>
    </sheetView>
  </sheetViews>
  <sheetFormatPr baseColWidth="10" defaultRowHeight="12.75"/>
  <cols>
    <col min="1" max="1" width="5.5703125" style="14" customWidth="1"/>
    <col min="2" max="2" width="27.28515625" style="14" customWidth="1"/>
    <col min="3" max="3" width="18.140625" style="14" customWidth="1"/>
    <col min="4" max="4" width="10" style="14" customWidth="1"/>
    <col min="5" max="5" width="8.85546875" style="14" customWidth="1"/>
    <col min="6" max="6" width="8.28515625" style="14" customWidth="1"/>
    <col min="7" max="7" width="15.7109375" style="14" customWidth="1"/>
    <col min="8" max="8" width="15.42578125" style="14" customWidth="1"/>
    <col min="9" max="9" width="22.5703125" style="14" customWidth="1"/>
    <col min="10" max="10" width="1.85546875" style="14" customWidth="1"/>
    <col min="11" max="11" width="17.42578125" style="14" customWidth="1"/>
    <col min="12" max="12" width="11.42578125" style="14"/>
    <col min="13" max="13" width="12.7109375" style="14" bestFit="1" customWidth="1"/>
    <col min="14" max="16384" width="11.42578125" style="14"/>
  </cols>
  <sheetData>
    <row r="1" spans="1:10" s="2" customFormat="1" ht="12" customHeight="1">
      <c r="A1" s="287"/>
      <c r="B1" s="288"/>
      <c r="C1" s="293" t="s">
        <v>207</v>
      </c>
      <c r="D1" s="293"/>
      <c r="E1" s="293"/>
      <c r="F1" s="293"/>
      <c r="G1" s="293"/>
      <c r="H1" s="293"/>
      <c r="I1" s="295" t="s">
        <v>208</v>
      </c>
      <c r="J1" s="296"/>
    </row>
    <row r="2" spans="1:10" s="2" customFormat="1" ht="13.5" customHeight="1">
      <c r="A2" s="289"/>
      <c r="B2" s="290"/>
      <c r="C2" s="294"/>
      <c r="D2" s="294"/>
      <c r="E2" s="294"/>
      <c r="F2" s="294"/>
      <c r="G2" s="294"/>
      <c r="H2" s="294"/>
      <c r="I2" s="297" t="s">
        <v>209</v>
      </c>
      <c r="J2" s="298"/>
    </row>
    <row r="3" spans="1:10" s="2" customFormat="1" ht="13.5" customHeight="1">
      <c r="A3" s="289"/>
      <c r="B3" s="290"/>
      <c r="C3" s="294"/>
      <c r="D3" s="294"/>
      <c r="E3" s="294"/>
      <c r="F3" s="294"/>
      <c r="G3" s="294"/>
      <c r="H3" s="294"/>
      <c r="I3" s="297" t="s">
        <v>210</v>
      </c>
      <c r="J3" s="298"/>
    </row>
    <row r="4" spans="1:10" s="2" customFormat="1" ht="13.5" customHeight="1">
      <c r="A4" s="289"/>
      <c r="B4" s="290"/>
      <c r="C4" s="294"/>
      <c r="D4" s="294"/>
      <c r="E4" s="294"/>
      <c r="F4" s="294"/>
      <c r="G4" s="294"/>
      <c r="H4" s="294"/>
      <c r="I4" s="297" t="s">
        <v>211</v>
      </c>
      <c r="J4" s="298"/>
    </row>
    <row r="5" spans="1:10" s="2" customFormat="1" ht="12.75" customHeight="1">
      <c r="A5" s="289"/>
      <c r="B5" s="290"/>
      <c r="C5" s="294"/>
      <c r="D5" s="294"/>
      <c r="E5" s="294"/>
      <c r="F5" s="294"/>
      <c r="G5" s="294"/>
      <c r="H5" s="294"/>
      <c r="I5" s="299" t="s">
        <v>199</v>
      </c>
      <c r="J5" s="300"/>
    </row>
    <row r="6" spans="1:10" s="2" customFormat="1" ht="15.75" customHeight="1">
      <c r="A6" s="289"/>
      <c r="B6" s="290"/>
      <c r="C6" s="279" t="s">
        <v>212</v>
      </c>
      <c r="D6" s="279"/>
      <c r="E6" s="279" t="s">
        <v>213</v>
      </c>
      <c r="F6" s="279"/>
      <c r="G6" s="279"/>
      <c r="H6" s="279"/>
      <c r="I6" s="279" t="s">
        <v>214</v>
      </c>
      <c r="J6" s="280"/>
    </row>
    <row r="7" spans="1:10" s="2" customFormat="1" ht="17.25" customHeight="1">
      <c r="A7" s="289"/>
      <c r="B7" s="290"/>
      <c r="C7" s="325" t="s">
        <v>215</v>
      </c>
      <c r="D7" s="325"/>
      <c r="E7" s="279" t="s">
        <v>216</v>
      </c>
      <c r="F7" s="279"/>
      <c r="G7" s="279"/>
      <c r="H7" s="279"/>
      <c r="I7" s="279" t="s">
        <v>217</v>
      </c>
      <c r="J7" s="280"/>
    </row>
    <row r="8" spans="1:10" s="2" customFormat="1" ht="17.25" customHeight="1">
      <c r="A8" s="291"/>
      <c r="B8" s="292"/>
      <c r="C8" s="326"/>
      <c r="D8" s="326"/>
      <c r="E8" s="281" t="s">
        <v>218</v>
      </c>
      <c r="F8" s="281"/>
      <c r="G8" s="281"/>
      <c r="H8" s="281"/>
      <c r="I8" s="281" t="s">
        <v>219</v>
      </c>
      <c r="J8" s="282"/>
    </row>
    <row r="9" spans="1:10" s="2" customFormat="1" ht="16.5">
      <c r="A9" s="112" t="s">
        <v>13</v>
      </c>
      <c r="B9" s="112"/>
      <c r="C9" s="91" t="s">
        <v>26</v>
      </c>
      <c r="D9" s="104"/>
      <c r="E9" s="104"/>
      <c r="F9" s="104"/>
      <c r="G9" s="91" t="s">
        <v>27</v>
      </c>
      <c r="H9" s="91">
        <v>1139013</v>
      </c>
      <c r="I9" s="104"/>
    </row>
    <row r="10" spans="1:10" s="2" customFormat="1" ht="16.5">
      <c r="A10" s="285" t="s">
        <v>14</v>
      </c>
      <c r="B10" s="285"/>
      <c r="C10" s="110">
        <v>561921142</v>
      </c>
      <c r="D10" s="104"/>
      <c r="E10" s="104"/>
      <c r="F10" s="104"/>
      <c r="G10" s="104"/>
      <c r="H10" s="104"/>
      <c r="I10" s="104"/>
    </row>
    <row r="11" spans="1:10" s="2" customFormat="1" ht="16.5">
      <c r="A11" s="285" t="s">
        <v>15</v>
      </c>
      <c r="B11" s="285"/>
      <c r="C11" s="111">
        <f>'[2]POA-01'!D11</f>
        <v>0</v>
      </c>
      <c r="D11" s="104"/>
      <c r="E11" s="104"/>
      <c r="F11" s="104"/>
      <c r="G11" s="104"/>
      <c r="H11" s="104"/>
      <c r="I11" s="104"/>
    </row>
    <row r="12" spans="1:10" s="2" customFormat="1" ht="16.5">
      <c r="A12" s="285" t="s">
        <v>16</v>
      </c>
      <c r="B12" s="285"/>
      <c r="C12" s="110">
        <v>561921142</v>
      </c>
      <c r="D12" s="104"/>
      <c r="E12" s="104"/>
      <c r="F12" s="104"/>
      <c r="G12" s="104"/>
      <c r="H12" s="104"/>
      <c r="I12" s="104"/>
    </row>
    <row r="13" spans="1:10" s="2" customFormat="1" ht="16.5">
      <c r="A13" s="87"/>
      <c r="B13" s="87"/>
      <c r="C13" s="110"/>
      <c r="D13" s="87"/>
      <c r="E13" s="87"/>
      <c r="F13" s="87"/>
      <c r="G13" s="87"/>
      <c r="H13" s="87"/>
      <c r="I13" s="87"/>
    </row>
    <row r="14" spans="1:10" s="2" customFormat="1" ht="14.25" thickBot="1">
      <c r="A14" s="88" t="s">
        <v>44</v>
      </c>
      <c r="B14" s="88"/>
      <c r="C14" s="88"/>
      <c r="D14" s="88"/>
      <c r="E14" s="88"/>
      <c r="F14" s="88"/>
      <c r="G14" s="88"/>
      <c r="H14" s="88"/>
      <c r="I14" s="109" t="s">
        <v>45</v>
      </c>
    </row>
    <row r="15" spans="1:10" s="2" customFormat="1" ht="13.5">
      <c r="A15" s="306" t="s">
        <v>2</v>
      </c>
      <c r="B15" s="309" t="s">
        <v>19</v>
      </c>
      <c r="C15" s="309" t="s">
        <v>34</v>
      </c>
      <c r="D15" s="322" t="s">
        <v>5</v>
      </c>
      <c r="E15" s="323"/>
      <c r="F15" s="324"/>
      <c r="G15" s="316" t="s">
        <v>46</v>
      </c>
      <c r="H15" s="316" t="s">
        <v>47</v>
      </c>
      <c r="I15" s="303" t="s">
        <v>8</v>
      </c>
    </row>
    <row r="16" spans="1:10" s="2" customFormat="1" ht="18.75" thickBot="1">
      <c r="A16" s="307"/>
      <c r="B16" s="310"/>
      <c r="C16" s="310"/>
      <c r="D16" s="216" t="s">
        <v>48</v>
      </c>
      <c r="E16" s="216" t="s">
        <v>20</v>
      </c>
      <c r="F16" s="216" t="s">
        <v>11</v>
      </c>
      <c r="G16" s="317"/>
      <c r="H16" s="317"/>
      <c r="I16" s="304"/>
    </row>
    <row r="17" spans="1:13" s="2" customFormat="1" ht="13.5">
      <c r="A17" s="318" t="s">
        <v>49</v>
      </c>
      <c r="B17" s="318"/>
      <c r="C17" s="318"/>
      <c r="D17" s="318"/>
      <c r="E17" s="318"/>
      <c r="F17" s="318"/>
      <c r="G17" s="318"/>
      <c r="H17" s="318"/>
      <c r="I17" s="318"/>
    </row>
    <row r="18" spans="1:13" s="2" customFormat="1" ht="13.5">
      <c r="A18" s="179"/>
      <c r="B18" s="217"/>
      <c r="C18" s="178"/>
      <c r="D18" s="179"/>
      <c r="E18" s="179"/>
      <c r="F18" s="179"/>
      <c r="G18" s="179"/>
      <c r="H18" s="179"/>
      <c r="I18" s="179"/>
    </row>
    <row r="19" spans="1:13" s="2" customFormat="1" ht="13.5">
      <c r="A19" s="319" t="s">
        <v>25</v>
      </c>
      <c r="B19" s="319"/>
      <c r="C19" s="218">
        <f>SUM(C18:C18)</f>
        <v>0</v>
      </c>
      <c r="D19" s="181"/>
      <c r="E19" s="181"/>
      <c r="F19" s="181"/>
      <c r="G19" s="181"/>
      <c r="H19" s="181"/>
      <c r="I19" s="181"/>
    </row>
    <row r="20" spans="1:13" s="2" customFormat="1" ht="13.5" customHeight="1">
      <c r="A20" s="320" t="s">
        <v>50</v>
      </c>
      <c r="B20" s="321"/>
      <c r="C20" s="181"/>
      <c r="D20" s="181"/>
      <c r="E20" s="181"/>
      <c r="F20" s="181"/>
      <c r="G20" s="181"/>
      <c r="H20" s="181"/>
      <c r="I20" s="181"/>
      <c r="K20" s="219"/>
    </row>
    <row r="21" spans="1:13" s="2" customFormat="1" ht="27">
      <c r="A21" s="201">
        <v>1</v>
      </c>
      <c r="B21" s="179" t="s">
        <v>230</v>
      </c>
      <c r="C21" s="220">
        <v>210000000</v>
      </c>
      <c r="D21" s="239">
        <v>41030</v>
      </c>
      <c r="E21" s="238" t="s">
        <v>232</v>
      </c>
      <c r="F21" s="238">
        <v>7</v>
      </c>
      <c r="G21" s="179"/>
      <c r="H21" s="179"/>
      <c r="I21" s="179" t="s">
        <v>233</v>
      </c>
      <c r="K21" s="222"/>
      <c r="M21" s="223"/>
    </row>
    <row r="22" spans="1:13" s="2" customFormat="1" ht="27">
      <c r="A22" s="201">
        <v>2</v>
      </c>
      <c r="B22" s="179" t="s">
        <v>231</v>
      </c>
      <c r="C22" s="224">
        <v>40000000</v>
      </c>
      <c r="D22" s="239">
        <v>41244</v>
      </c>
      <c r="E22" s="239">
        <v>41364</v>
      </c>
      <c r="F22" s="238">
        <v>3</v>
      </c>
      <c r="G22" s="179"/>
      <c r="H22" s="179"/>
      <c r="I22" s="179" t="s">
        <v>233</v>
      </c>
      <c r="J22" s="225"/>
      <c r="K22" s="222"/>
    </row>
    <row r="23" spans="1:13" s="2" customFormat="1" ht="13.5">
      <c r="A23" s="201">
        <v>3</v>
      </c>
      <c r="B23" s="179"/>
      <c r="C23" s="224"/>
      <c r="D23" s="221"/>
      <c r="E23" s="221"/>
      <c r="F23" s="201"/>
      <c r="G23" s="181"/>
      <c r="H23" s="181"/>
      <c r="I23" s="174"/>
      <c r="J23" s="225"/>
      <c r="K23" s="222"/>
      <c r="L23" s="26"/>
    </row>
    <row r="24" spans="1:13" s="2" customFormat="1" ht="13.5">
      <c r="A24" s="174">
        <v>4</v>
      </c>
      <c r="B24" s="179"/>
      <c r="C24" s="183"/>
      <c r="D24" s="221"/>
      <c r="E24" s="221"/>
      <c r="F24" s="201"/>
      <c r="G24" s="181"/>
      <c r="H24" s="181"/>
      <c r="I24" s="174"/>
      <c r="J24" s="225"/>
      <c r="K24" s="222"/>
    </row>
    <row r="25" spans="1:13" s="2" customFormat="1" ht="13.5">
      <c r="A25" s="174">
        <v>5</v>
      </c>
      <c r="B25" s="179"/>
      <c r="C25" s="183"/>
      <c r="D25" s="221"/>
      <c r="E25" s="221"/>
      <c r="F25" s="201"/>
      <c r="G25" s="181"/>
      <c r="H25" s="181"/>
      <c r="I25" s="174"/>
      <c r="J25" s="225"/>
      <c r="K25" s="222"/>
    </row>
    <row r="26" spans="1:13" s="2" customFormat="1" ht="13.5">
      <c r="A26" s="174">
        <v>6</v>
      </c>
      <c r="B26" s="179"/>
      <c r="C26" s="183"/>
      <c r="D26" s="221"/>
      <c r="E26" s="221"/>
      <c r="F26" s="201"/>
      <c r="G26" s="181"/>
      <c r="H26" s="181"/>
      <c r="I26" s="174"/>
      <c r="K26" s="222"/>
      <c r="L26" s="26"/>
    </row>
    <row r="27" spans="1:13" s="2" customFormat="1" ht="13.5">
      <c r="A27" s="201">
        <v>7</v>
      </c>
      <c r="B27" s="179"/>
      <c r="C27" s="226"/>
      <c r="D27" s="221"/>
      <c r="E27" s="221"/>
      <c r="F27" s="201"/>
      <c r="G27" s="181"/>
      <c r="H27" s="181"/>
      <c r="I27" s="174"/>
      <c r="J27" s="26"/>
      <c r="K27" s="222"/>
      <c r="L27" s="26"/>
    </row>
    <row r="28" spans="1:13" s="2" customFormat="1" ht="13.5">
      <c r="A28" s="201">
        <v>8</v>
      </c>
      <c r="B28" s="179"/>
      <c r="C28" s="227"/>
      <c r="D28" s="221"/>
      <c r="E28" s="221"/>
      <c r="F28" s="201"/>
      <c r="G28" s="181"/>
      <c r="H28" s="181"/>
      <c r="I28" s="174"/>
      <c r="J28" s="225"/>
      <c r="K28" s="222"/>
      <c r="L28" s="26"/>
    </row>
    <row r="29" spans="1:13" s="2" customFormat="1" ht="13.5">
      <c r="A29" s="201">
        <v>9</v>
      </c>
      <c r="B29" s="179"/>
      <c r="C29" s="227"/>
      <c r="D29" s="221"/>
      <c r="E29" s="221"/>
      <c r="F29" s="201"/>
      <c r="G29" s="181"/>
      <c r="H29" s="181"/>
      <c r="I29" s="174"/>
      <c r="K29" s="222"/>
    </row>
    <row r="30" spans="1:13" s="2" customFormat="1" ht="13.5">
      <c r="A30" s="174">
        <v>10</v>
      </c>
      <c r="B30" s="228"/>
      <c r="C30" s="183"/>
      <c r="D30" s="229"/>
      <c r="E30" s="229"/>
      <c r="F30" s="174"/>
      <c r="G30" s="181"/>
      <c r="H30" s="181"/>
      <c r="I30" s="174"/>
      <c r="J30" s="225"/>
      <c r="K30" s="222"/>
    </row>
    <row r="31" spans="1:13" s="2" customFormat="1" ht="13.5">
      <c r="A31" s="315" t="s">
        <v>25</v>
      </c>
      <c r="B31" s="315"/>
      <c r="C31" s="230">
        <f>SUM(C21:C30)</f>
        <v>250000000</v>
      </c>
      <c r="D31" s="231"/>
      <c r="E31" s="231"/>
      <c r="F31" s="231"/>
      <c r="G31" s="213"/>
      <c r="H31" s="213"/>
      <c r="I31" s="213"/>
      <c r="J31" s="26"/>
      <c r="K31" s="232"/>
      <c r="L31" s="26"/>
      <c r="M31" s="225"/>
    </row>
    <row r="32" spans="1:13" s="2" customFormat="1" ht="11.25">
      <c r="A32" s="233"/>
      <c r="B32" s="233"/>
      <c r="C32" s="233"/>
      <c r="D32" s="233"/>
      <c r="E32" s="233"/>
      <c r="F32" s="233"/>
      <c r="G32" s="233"/>
      <c r="H32" s="233"/>
      <c r="I32" s="233"/>
    </row>
    <row r="33" spans="1:3" s="2" customFormat="1" ht="11.25">
      <c r="C33" s="222"/>
    </row>
    <row r="34" spans="1:3" s="2" customFormat="1" ht="11.25"/>
    <row r="35" spans="1:3" s="2" customFormat="1" ht="11.25">
      <c r="A35" s="234"/>
      <c r="B35" s="234"/>
    </row>
    <row r="36" spans="1:3" s="2" customFormat="1" ht="11.25"/>
    <row r="37" spans="1:3" s="2" customFormat="1" ht="11.25"/>
    <row r="38" spans="1:3" s="2" customFormat="1" ht="11.25"/>
    <row r="39" spans="1:3" s="2" customFormat="1" ht="11.25"/>
    <row r="40" spans="1:3" s="2" customFormat="1" ht="11.25"/>
    <row r="41" spans="1:3" s="2" customFormat="1" ht="11.25"/>
    <row r="42" spans="1:3" s="2" customFormat="1" ht="11.25"/>
    <row r="43" spans="1:3" s="2" customFormat="1" ht="11.25"/>
    <row r="44" spans="1:3" s="2" customFormat="1" ht="11.25"/>
    <row r="45" spans="1:3" s="2" customFormat="1" ht="11.25"/>
    <row r="46" spans="1:3" s="2" customFormat="1" ht="11.25"/>
    <row r="47" spans="1:3" s="2" customFormat="1" ht="11.25"/>
    <row r="48" spans="1:3" s="2" customFormat="1" ht="11.25"/>
    <row r="49" s="2" customFormat="1" ht="11.25"/>
    <row r="50" s="2" customFormat="1" ht="11.25"/>
    <row r="51" s="2" customFormat="1" ht="11.25"/>
    <row r="52" s="2" customFormat="1" ht="11.25"/>
    <row r="53" s="2" customFormat="1" ht="11.25"/>
    <row r="54" s="2" customFormat="1" ht="11.25"/>
    <row r="55" s="2" customFormat="1" ht="11.25"/>
    <row r="56" s="2" customFormat="1" ht="11.25"/>
    <row r="57" s="2" customFormat="1" ht="11.25"/>
    <row r="58" s="2" customFormat="1" ht="11.25"/>
    <row r="59" s="2" customFormat="1" ht="11.25"/>
    <row r="60" s="2" customFormat="1" ht="11.25"/>
    <row r="61" s="2" customFormat="1" ht="11.25"/>
    <row r="62" s="2" customFormat="1" ht="11.25"/>
    <row r="63" s="2" customFormat="1" ht="11.25"/>
    <row r="64" s="2" customFormat="1" ht="11.25"/>
    <row r="65" s="2" customFormat="1" ht="11.25"/>
    <row r="66" s="2" customFormat="1" ht="11.25"/>
    <row r="67" s="2" customFormat="1" ht="11.25"/>
    <row r="68" s="2" customFormat="1" ht="11.25"/>
    <row r="69" s="2" customFormat="1" ht="11.25"/>
    <row r="70" s="2" customFormat="1" ht="11.25"/>
    <row r="71" s="2" customFormat="1" ht="11.25"/>
    <row r="72" s="2" customFormat="1" ht="11.25"/>
    <row r="73" s="2" customFormat="1" ht="11.25"/>
    <row r="74" s="2" customFormat="1" ht="11.25"/>
    <row r="75" s="2" customFormat="1" ht="11.25"/>
    <row r="76" s="2" customFormat="1" ht="11.25"/>
    <row r="77" s="2" customFormat="1" ht="11.25"/>
    <row r="78" s="2" customFormat="1" ht="11.25"/>
    <row r="79" s="2" customFormat="1" ht="11.25"/>
    <row r="80" s="2" customFormat="1" ht="11.25"/>
    <row r="81" s="2" customFormat="1" ht="11.25"/>
    <row r="82" s="2" customFormat="1" ht="11.25"/>
    <row r="83" s="2" customFormat="1" ht="11.25"/>
    <row r="84" s="2" customFormat="1" ht="11.25"/>
    <row r="85" s="2" customFormat="1" ht="11.25"/>
    <row r="86" s="2" customFormat="1" ht="11.25"/>
    <row r="87" s="2" customFormat="1" ht="11.25"/>
    <row r="88" s="2" customFormat="1" ht="11.25"/>
    <row r="89" s="2" customFormat="1" ht="11.25"/>
    <row r="90" s="2" customFormat="1" ht="11.25"/>
    <row r="91" s="2" customFormat="1" ht="11.25"/>
    <row r="92" s="2" customFormat="1" ht="11.25"/>
    <row r="93" s="2" customFormat="1" ht="11.25"/>
    <row r="94" s="2" customFormat="1" ht="11.25"/>
    <row r="95" s="2" customFormat="1" ht="11.25"/>
    <row r="96" s="2" customFormat="1" ht="11.25"/>
    <row r="97" s="2" customFormat="1" ht="11.25"/>
    <row r="98" s="2" customFormat="1" ht="11.25"/>
    <row r="99" s="2" customFormat="1" ht="11.25"/>
    <row r="100" s="2" customFormat="1" ht="11.25"/>
    <row r="101" s="2" customFormat="1" ht="11.25"/>
    <row r="102" s="2" customFormat="1" ht="11.25"/>
    <row r="103" s="2" customFormat="1" ht="11.25"/>
    <row r="104" s="2" customFormat="1" ht="11.25"/>
    <row r="105" s="2" customFormat="1" ht="11.25"/>
    <row r="106" s="2" customFormat="1" ht="11.25"/>
    <row r="107" s="2" customFormat="1" ht="11.25"/>
    <row r="108" s="2" customFormat="1" ht="11.25"/>
    <row r="109" s="2" customFormat="1" ht="11.25"/>
    <row r="110" s="2" customFormat="1" ht="11.25"/>
    <row r="111" s="2" customFormat="1" ht="11.25"/>
    <row r="112" s="2" customFormat="1" ht="11.25"/>
    <row r="113" s="2" customFormat="1" ht="11.25"/>
    <row r="114" s="2" customFormat="1" ht="11.25"/>
    <row r="115" s="2" customFormat="1" ht="11.25"/>
    <row r="116" s="2" customFormat="1" ht="11.25"/>
    <row r="117" s="2" customFormat="1" ht="11.25"/>
    <row r="118" s="2" customFormat="1" ht="11.25"/>
    <row r="119" s="2" customFormat="1" ht="11.25"/>
    <row r="120" s="2" customFormat="1" ht="11.25"/>
    <row r="121" s="2" customFormat="1" ht="11.25"/>
    <row r="122" s="2" customFormat="1" ht="11.25"/>
    <row r="123" s="2" customFormat="1" ht="11.25"/>
    <row r="124" s="2" customFormat="1" ht="11.25"/>
    <row r="125" s="2" customFormat="1" ht="11.25"/>
    <row r="126" s="2" customFormat="1" ht="11.25"/>
    <row r="127" s="2" customFormat="1" ht="11.25"/>
    <row r="128" s="2" customFormat="1" ht="11.25"/>
    <row r="129" s="2" customFormat="1" ht="11.25"/>
    <row r="130" s="2" customFormat="1" ht="11.25"/>
    <row r="131" s="2" customFormat="1" ht="11.25"/>
    <row r="132" s="2" customFormat="1" ht="11.25"/>
    <row r="133" s="2" customFormat="1" ht="11.25"/>
    <row r="134" s="2" customFormat="1" ht="11.25"/>
    <row r="135" s="2" customFormat="1" ht="11.25"/>
    <row r="136" s="2" customFormat="1" ht="11.25"/>
    <row r="137" s="2" customFormat="1" ht="11.25"/>
    <row r="138" s="2" customFormat="1" ht="11.25"/>
    <row r="139" s="2" customFormat="1" ht="11.25"/>
    <row r="140" s="2" customFormat="1" ht="11.25"/>
    <row r="141" s="2" customFormat="1" ht="11.25"/>
    <row r="142" s="2" customFormat="1" ht="11.25"/>
    <row r="143" s="2" customFormat="1" ht="11.25"/>
    <row r="144" s="2" customFormat="1" ht="11.25"/>
    <row r="145" s="2" customFormat="1" ht="11.25"/>
    <row r="146" s="2" customFormat="1" ht="11.25"/>
    <row r="147" s="2" customFormat="1" ht="11.25"/>
    <row r="148" s="2" customFormat="1" ht="11.25"/>
    <row r="149" s="2" customFormat="1" ht="11.25"/>
    <row r="150" s="2" customFormat="1" ht="11.25"/>
    <row r="151" s="2" customFormat="1" ht="11.25"/>
    <row r="152" s="2" customFormat="1" ht="11.25"/>
    <row r="153" s="2" customFormat="1" ht="11.25"/>
    <row r="154" s="2" customFormat="1" ht="11.25"/>
    <row r="155" s="2" customFormat="1" ht="11.25"/>
    <row r="156" s="2" customFormat="1" ht="11.25"/>
    <row r="157" s="2" customFormat="1" ht="11.25"/>
    <row r="158" s="2" customFormat="1" ht="11.25"/>
    <row r="159" s="2" customFormat="1" ht="11.25"/>
    <row r="160" s="2" customFormat="1" ht="11.25"/>
    <row r="161" s="2" customFormat="1" ht="11.25"/>
    <row r="162" s="2" customFormat="1" ht="11.25"/>
    <row r="163" s="2" customFormat="1" ht="11.25"/>
    <row r="164" s="2" customFormat="1" ht="11.25"/>
    <row r="165" s="2" customFormat="1" ht="11.25"/>
    <row r="166" s="2" customFormat="1" ht="11.25"/>
    <row r="167" s="2" customFormat="1" ht="11.25"/>
    <row r="168" s="2" customFormat="1" ht="11.25"/>
    <row r="169" s="2" customFormat="1" ht="11.25"/>
    <row r="170" s="2" customFormat="1" ht="11.25"/>
    <row r="171" s="2" customFormat="1" ht="11.25"/>
    <row r="172" s="2" customFormat="1" ht="11.25"/>
    <row r="173" s="2" customFormat="1" ht="11.25"/>
    <row r="174" s="2" customFormat="1" ht="11.25"/>
    <row r="175" s="2" customFormat="1" ht="11.25"/>
    <row r="176" s="2" customFormat="1" ht="11.25"/>
    <row r="177" s="2" customFormat="1" ht="11.25"/>
    <row r="178" s="2" customFormat="1" ht="11.25"/>
    <row r="179" s="2" customFormat="1" ht="11.25"/>
    <row r="180" s="2" customFormat="1" ht="11.25"/>
    <row r="181" s="2" customFormat="1" ht="11.25"/>
    <row r="182" s="2" customFormat="1" ht="11.25"/>
    <row r="183" s="2" customFormat="1" ht="11.25"/>
    <row r="184" s="2" customFormat="1" ht="11.25"/>
    <row r="185" s="2" customFormat="1" ht="11.25"/>
    <row r="186" s="2" customFormat="1" ht="11.25"/>
    <row r="187" s="2" customFormat="1" ht="11.25"/>
    <row r="188" s="2" customFormat="1" ht="11.25"/>
    <row r="189" s="2" customFormat="1" ht="11.25"/>
    <row r="190" s="2" customFormat="1" ht="11.25"/>
    <row r="191" s="2" customFormat="1" ht="11.25"/>
    <row r="192" s="2" customFormat="1" ht="11.25"/>
    <row r="193" s="2" customFormat="1" ht="11.25"/>
    <row r="194" s="2" customFormat="1" ht="11.25"/>
    <row r="195" s="2" customFormat="1" ht="11.25"/>
    <row r="196" s="2" customFormat="1" ht="11.25"/>
    <row r="197" s="2" customFormat="1" ht="11.25"/>
    <row r="198" s="2" customFormat="1" ht="11.25"/>
    <row r="199" s="2" customFormat="1" ht="11.25"/>
    <row r="200" s="2" customFormat="1" ht="11.25"/>
    <row r="201" s="2" customFormat="1" ht="11.25"/>
    <row r="202" s="2" customFormat="1" ht="11.25"/>
    <row r="203" s="2" customFormat="1" ht="11.25"/>
    <row r="204" s="2" customFormat="1" ht="11.25"/>
    <row r="205" s="2" customFormat="1" ht="11.25"/>
    <row r="206" s="2" customFormat="1" ht="11.25"/>
    <row r="207" s="2" customFormat="1" ht="11.25"/>
    <row r="208" s="2" customFormat="1" ht="11.25"/>
    <row r="209" s="2" customFormat="1" ht="11.25"/>
    <row r="210" s="2" customFormat="1" ht="11.25"/>
    <row r="211" s="2" customFormat="1" ht="11.25"/>
    <row r="212" s="2" customFormat="1" ht="11.25"/>
    <row r="213" s="2" customFormat="1" ht="11.25"/>
    <row r="214" s="2" customFormat="1" ht="11.25"/>
    <row r="215" s="2" customFormat="1" ht="11.25"/>
    <row r="216" s="2" customFormat="1" ht="11.25"/>
    <row r="217" s="2" customFormat="1" ht="11.25"/>
    <row r="218" s="2" customFormat="1" ht="11.25"/>
    <row r="219" s="2" customFormat="1" ht="11.25"/>
    <row r="220" s="2" customFormat="1" ht="11.25"/>
    <row r="221" s="2" customFormat="1" ht="11.25"/>
    <row r="222" s="2" customFormat="1" ht="11.25"/>
    <row r="223" s="2" customFormat="1" ht="11.25"/>
    <row r="224" s="2" customFormat="1" ht="11.25"/>
    <row r="225" s="2" customFormat="1" ht="11.25"/>
    <row r="226" s="2" customFormat="1" ht="11.25"/>
    <row r="227" s="2" customFormat="1" ht="11.25"/>
    <row r="228" s="2" customFormat="1" ht="11.25"/>
    <row r="229" s="2" customFormat="1" ht="11.25"/>
    <row r="230" s="2" customFormat="1" ht="11.25"/>
    <row r="231" s="2" customFormat="1" ht="11.25"/>
    <row r="232" s="2" customFormat="1" ht="11.25"/>
    <row r="233" s="2" customFormat="1" ht="11.25"/>
    <row r="234" s="2" customFormat="1" ht="11.25"/>
    <row r="235" s="2" customFormat="1" ht="11.25"/>
    <row r="236" s="2" customFormat="1" ht="11.25"/>
    <row r="237" s="2" customFormat="1" ht="11.25"/>
    <row r="238" s="2" customFormat="1" ht="11.25"/>
    <row r="239" s="2" customFormat="1" ht="11.25"/>
    <row r="240" s="2" customFormat="1" ht="11.25"/>
    <row r="241" s="2" customFormat="1" ht="11.25"/>
    <row r="242" s="2" customFormat="1" ht="11.25"/>
    <row r="243" s="2" customFormat="1" ht="11.25"/>
    <row r="244" s="2" customFormat="1" ht="11.25"/>
    <row r="245" s="2" customFormat="1" ht="11.25"/>
    <row r="246" s="2" customFormat="1" ht="11.25"/>
    <row r="247" s="2" customFormat="1" ht="11.25"/>
    <row r="248" s="2" customFormat="1" ht="11.25"/>
    <row r="249" s="2" customFormat="1" ht="11.25"/>
    <row r="250" s="2" customFormat="1" ht="11.25"/>
    <row r="251" s="2" customFormat="1" ht="11.25"/>
    <row r="252" s="2" customFormat="1" ht="11.25"/>
    <row r="253" s="2" customFormat="1" ht="11.25"/>
    <row r="254" s="2" customFormat="1" ht="11.25"/>
    <row r="255" s="2" customFormat="1" ht="11.25"/>
    <row r="256" s="2" customFormat="1" ht="11.25"/>
    <row r="257" s="2" customFormat="1" ht="11.25"/>
    <row r="258" s="2" customFormat="1" ht="11.25"/>
    <row r="259" s="2" customFormat="1" ht="11.25"/>
    <row r="260" s="2" customFormat="1" ht="11.25"/>
    <row r="261" s="2" customFormat="1" ht="11.25"/>
    <row r="262" s="2" customFormat="1" ht="11.25"/>
    <row r="263" s="2" customFormat="1" ht="11.25"/>
    <row r="264" s="2" customFormat="1" ht="11.25"/>
    <row r="265" s="2" customFormat="1" ht="11.25"/>
    <row r="266" s="2" customFormat="1" ht="11.25"/>
    <row r="267" s="2" customFormat="1" ht="11.25"/>
    <row r="268" s="2" customFormat="1" ht="11.25"/>
    <row r="269" s="2" customFormat="1" ht="11.25"/>
    <row r="270" s="2" customFormat="1" ht="11.25"/>
    <row r="271" s="2" customFormat="1" ht="11.25"/>
    <row r="272" s="2" customFormat="1" ht="11.25"/>
    <row r="273" s="2" customFormat="1" ht="11.25"/>
    <row r="274" s="2" customFormat="1" ht="11.25"/>
    <row r="275" s="2" customFormat="1" ht="11.25"/>
    <row r="276" s="2" customFormat="1" ht="11.25"/>
    <row r="277" s="2" customFormat="1" ht="11.25"/>
    <row r="278" s="2" customFormat="1" ht="11.25"/>
    <row r="279" s="2" customFormat="1" ht="11.25"/>
    <row r="280" s="2" customFormat="1" ht="11.25"/>
    <row r="281" s="2" customFormat="1" ht="11.25"/>
    <row r="282" s="2" customFormat="1" ht="11.25"/>
    <row r="283" s="2" customFormat="1" ht="11.25"/>
    <row r="284" s="2" customFormat="1" ht="11.25"/>
    <row r="285" s="2" customFormat="1" ht="11.25"/>
    <row r="286" s="2" customFormat="1" ht="11.25"/>
    <row r="287" s="2" customFormat="1" ht="11.25"/>
    <row r="288" s="2" customFormat="1" ht="11.25"/>
    <row r="289" s="2" customFormat="1" ht="11.25"/>
    <row r="290" s="2" customFormat="1" ht="11.25"/>
    <row r="291" s="2" customFormat="1" ht="11.25"/>
    <row r="292" s="2" customFormat="1" ht="11.25"/>
    <row r="293" s="2" customFormat="1" ht="11.25"/>
    <row r="294" s="2" customFormat="1" ht="11.25"/>
    <row r="295" s="2" customFormat="1" ht="11.25"/>
    <row r="296" s="2" customFormat="1" ht="11.25"/>
    <row r="297" s="2" customFormat="1" ht="11.25"/>
    <row r="298" s="2" customFormat="1" ht="11.25"/>
    <row r="299" s="2" customFormat="1" ht="11.25"/>
    <row r="300" s="2" customFormat="1" ht="11.25"/>
    <row r="301" s="2" customFormat="1" ht="11.25"/>
    <row r="302" s="2" customFormat="1" ht="11.25"/>
    <row r="303" s="2" customFormat="1" ht="11.25"/>
    <row r="304" s="2" customFormat="1" ht="11.25"/>
    <row r="305" s="2" customFormat="1" ht="11.25"/>
    <row r="306" s="2" customFormat="1" ht="11.25"/>
    <row r="307" s="2" customFormat="1" ht="11.25"/>
    <row r="308" s="2" customFormat="1" ht="11.25"/>
    <row r="309" s="2" customFormat="1" ht="11.25"/>
    <row r="310" s="2" customFormat="1" ht="11.25"/>
    <row r="311" s="2" customFormat="1" ht="11.25"/>
    <row r="312" s="2" customFormat="1" ht="11.25"/>
    <row r="313" s="2" customFormat="1" ht="11.25"/>
    <row r="314" s="2" customFormat="1" ht="11.25"/>
    <row r="315" s="2" customFormat="1" ht="11.25"/>
    <row r="316" s="2" customFormat="1" ht="11.25"/>
    <row r="317" s="2" customFormat="1" ht="11.25"/>
    <row r="318" s="2" customFormat="1" ht="11.25"/>
    <row r="319" s="2" customFormat="1" ht="11.25"/>
    <row r="320" s="2" customFormat="1" ht="11.25"/>
    <row r="321" s="2" customFormat="1" ht="11.25"/>
    <row r="322" s="2" customFormat="1" ht="11.25"/>
    <row r="323" s="2" customFormat="1" ht="11.25"/>
    <row r="324" s="2" customFormat="1" ht="11.25"/>
    <row r="325" s="2" customFormat="1" ht="11.25"/>
    <row r="326" s="2" customFormat="1" ht="11.25"/>
    <row r="327" s="2" customFormat="1" ht="11.25"/>
    <row r="328" s="2" customFormat="1" ht="11.25"/>
    <row r="329" s="2" customFormat="1" ht="11.25"/>
    <row r="330" s="2" customFormat="1" ht="11.25"/>
    <row r="331" s="2" customFormat="1" ht="11.25"/>
    <row r="332" s="2" customFormat="1" ht="11.25"/>
    <row r="333" s="2" customFormat="1" ht="11.25"/>
    <row r="334" s="2" customFormat="1" ht="11.25"/>
    <row r="335" s="2" customFormat="1" ht="11.25"/>
    <row r="336" s="2" customFormat="1" ht="11.25"/>
    <row r="337" s="2" customFormat="1" ht="11.25"/>
    <row r="338" s="2" customFormat="1" ht="11.25"/>
    <row r="339" s="2" customFormat="1" ht="11.25"/>
    <row r="340" s="2" customFormat="1" ht="11.25"/>
    <row r="341" s="2" customFormat="1" ht="11.25"/>
    <row r="342" s="2" customFormat="1" ht="11.25"/>
    <row r="343" s="2" customFormat="1" ht="11.25"/>
    <row r="344" s="2" customFormat="1" ht="11.25"/>
    <row r="345" s="2" customFormat="1" ht="11.25"/>
    <row r="346" s="2" customFormat="1" ht="11.25"/>
    <row r="347" s="2" customFormat="1" ht="11.25"/>
    <row r="348" s="2" customFormat="1" ht="11.25"/>
    <row r="349" s="2" customFormat="1" ht="11.25"/>
    <row r="350" s="2" customFormat="1" ht="11.25"/>
    <row r="351" s="2" customFormat="1" ht="11.25"/>
    <row r="352" s="2" customFormat="1" ht="11.25"/>
    <row r="353" s="2" customFormat="1" ht="11.25"/>
    <row r="354" s="2" customFormat="1" ht="11.25"/>
    <row r="355" s="2" customFormat="1" ht="11.25"/>
    <row r="356" s="2" customFormat="1" ht="11.25"/>
    <row r="357" s="2" customFormat="1" ht="11.25"/>
    <row r="358" s="2" customFormat="1" ht="11.25"/>
    <row r="359" s="2" customFormat="1" ht="11.25"/>
    <row r="360" s="2" customFormat="1" ht="11.25"/>
    <row r="361" s="2" customFormat="1" ht="11.25"/>
    <row r="362" s="2" customFormat="1" ht="11.25"/>
    <row r="363" s="2" customFormat="1" ht="11.25"/>
    <row r="364" s="2" customFormat="1" ht="11.25"/>
    <row r="365" s="2" customFormat="1" ht="11.25"/>
    <row r="366" s="2" customFormat="1" ht="11.25"/>
    <row r="367" s="2" customFormat="1" ht="11.25"/>
    <row r="368" s="2" customFormat="1" ht="11.25"/>
    <row r="369" s="2" customFormat="1" ht="11.25"/>
    <row r="370" s="2" customFormat="1" ht="11.25"/>
    <row r="371" s="2" customFormat="1" ht="11.25"/>
    <row r="372" s="2" customFormat="1" ht="11.25"/>
    <row r="373" s="2" customFormat="1" ht="11.25"/>
    <row r="374" s="2" customFormat="1" ht="11.25"/>
    <row r="375" s="2" customFormat="1" ht="11.25"/>
    <row r="376" s="2" customFormat="1" ht="11.25"/>
    <row r="377" s="2" customFormat="1" ht="11.25"/>
    <row r="378" s="2" customFormat="1" ht="11.25"/>
    <row r="379" s="2" customFormat="1" ht="11.25"/>
    <row r="380" s="2" customFormat="1" ht="11.25"/>
    <row r="381" s="2" customFormat="1" ht="11.25"/>
    <row r="382" s="2" customFormat="1" ht="11.25"/>
    <row r="383" s="2" customFormat="1" ht="11.25"/>
    <row r="384" s="2" customFormat="1" ht="11.25"/>
    <row r="385" s="2" customFormat="1" ht="11.25"/>
    <row r="386" s="2" customFormat="1" ht="11.25"/>
    <row r="387" s="2" customFormat="1" ht="11.25"/>
    <row r="388" s="2" customFormat="1" ht="11.25"/>
    <row r="389" s="2" customFormat="1" ht="11.25"/>
    <row r="390" s="2" customFormat="1" ht="11.25"/>
    <row r="391" s="2" customFormat="1" ht="11.25"/>
    <row r="392" s="2" customFormat="1" ht="11.25"/>
    <row r="393" s="2" customFormat="1" ht="11.25"/>
    <row r="394" s="2" customFormat="1" ht="11.25"/>
    <row r="395" s="2" customFormat="1" ht="11.25"/>
    <row r="396" s="2" customFormat="1" ht="11.25"/>
    <row r="397" s="2" customFormat="1" ht="11.25"/>
    <row r="398" s="2" customFormat="1" ht="11.25"/>
    <row r="399" s="2" customFormat="1" ht="11.25"/>
    <row r="400" s="2" customFormat="1" ht="11.25"/>
    <row r="401" s="2" customFormat="1" ht="11.25"/>
    <row r="402" s="2" customFormat="1" ht="11.25"/>
    <row r="403" s="2" customFormat="1" ht="11.25"/>
    <row r="404" s="2" customFormat="1" ht="11.25"/>
    <row r="405" s="2" customFormat="1" ht="11.25"/>
    <row r="406" s="2" customFormat="1" ht="11.25"/>
    <row r="407" s="2" customFormat="1" ht="11.25"/>
    <row r="408" s="2" customFormat="1" ht="11.25"/>
    <row r="409" s="2" customFormat="1" ht="11.25"/>
    <row r="410" s="2" customFormat="1" ht="11.25"/>
    <row r="411" s="2" customFormat="1" ht="11.25"/>
    <row r="412" s="2" customFormat="1" ht="11.25"/>
    <row r="413" s="2" customFormat="1" ht="11.25"/>
    <row r="414" s="2" customFormat="1" ht="11.25"/>
    <row r="415" s="2" customFormat="1" ht="11.25"/>
    <row r="416" s="2" customFormat="1" ht="11.25"/>
    <row r="417" s="2" customFormat="1" ht="11.25"/>
    <row r="418" s="2" customFormat="1" ht="11.25"/>
    <row r="419" s="2" customFormat="1" ht="11.25"/>
    <row r="420" s="2" customFormat="1" ht="11.25"/>
    <row r="421" s="2" customFormat="1" ht="11.25"/>
    <row r="422" s="2" customFormat="1" ht="11.25"/>
    <row r="423" s="2" customFormat="1" ht="11.25"/>
    <row r="424" s="2" customFormat="1" ht="11.25"/>
    <row r="425" s="2" customFormat="1" ht="11.25"/>
    <row r="426" s="2" customFormat="1" ht="11.25"/>
    <row r="427" s="2" customFormat="1" ht="11.25"/>
    <row r="428" s="2" customFormat="1" ht="11.25"/>
    <row r="429" s="2" customFormat="1" ht="11.25"/>
    <row r="430" s="2" customFormat="1" ht="11.25"/>
    <row r="431" s="2" customFormat="1" ht="11.25"/>
    <row r="432" s="2" customFormat="1" ht="11.25"/>
    <row r="433" s="2" customFormat="1" ht="11.25"/>
    <row r="434" s="2" customFormat="1" ht="11.25"/>
    <row r="435" s="2" customFormat="1" ht="11.25"/>
    <row r="436" s="2" customFormat="1" ht="11.25"/>
    <row r="437" s="2" customFormat="1" ht="11.25"/>
    <row r="438" s="2" customFormat="1" ht="11.25"/>
    <row r="439" s="2" customFormat="1" ht="11.25"/>
    <row r="440" s="2" customFormat="1" ht="11.25"/>
    <row r="441" s="2" customFormat="1" ht="11.25"/>
    <row r="442" s="2" customFormat="1" ht="11.25"/>
    <row r="443" s="2" customFormat="1" ht="11.25"/>
    <row r="444" s="2" customFormat="1" ht="11.25"/>
    <row r="445" s="2" customFormat="1" ht="11.25"/>
    <row r="446" s="2" customFormat="1" ht="11.25"/>
    <row r="447" s="2" customFormat="1" ht="11.25"/>
    <row r="448" s="2" customFormat="1" ht="11.25"/>
    <row r="449" s="2" customFormat="1" ht="11.25"/>
    <row r="450" s="2" customFormat="1" ht="11.25"/>
    <row r="451" s="2" customFormat="1" ht="11.25"/>
    <row r="452" s="2" customFormat="1" ht="11.25"/>
    <row r="453" s="2" customFormat="1" ht="11.25"/>
    <row r="454" s="2" customFormat="1" ht="11.25"/>
    <row r="455" s="2" customFormat="1" ht="11.25"/>
    <row r="456" s="2" customFormat="1" ht="11.25"/>
    <row r="457" s="2" customFormat="1" ht="11.25"/>
    <row r="458" s="2" customFormat="1" ht="11.25"/>
    <row r="459" s="2" customFormat="1" ht="11.25"/>
    <row r="460" s="2" customFormat="1" ht="11.25"/>
    <row r="461" s="2" customFormat="1" ht="11.25"/>
    <row r="462" s="2" customFormat="1" ht="11.25"/>
    <row r="463" s="2" customFormat="1" ht="11.25"/>
    <row r="464" s="2" customFormat="1" ht="11.25"/>
    <row r="465" s="2" customFormat="1" ht="11.25"/>
    <row r="466" s="2" customFormat="1" ht="11.25"/>
    <row r="467" s="2" customFormat="1" ht="11.25"/>
    <row r="468" s="2" customFormat="1" ht="11.25"/>
    <row r="469" s="2" customFormat="1" ht="11.25"/>
    <row r="470" s="2" customFormat="1" ht="11.25"/>
    <row r="471" s="2" customFormat="1" ht="11.25"/>
    <row r="472" s="2" customFormat="1" ht="11.25"/>
    <row r="473" s="2" customFormat="1" ht="11.25"/>
    <row r="474" s="2" customFormat="1" ht="11.25"/>
    <row r="475" s="2" customFormat="1" ht="11.25"/>
    <row r="476" s="2" customFormat="1" ht="11.25"/>
    <row r="477" s="2" customFormat="1" ht="11.25"/>
    <row r="478" s="2" customFormat="1" ht="11.25"/>
    <row r="479" s="2" customFormat="1" ht="11.25"/>
    <row r="480" s="2" customFormat="1" ht="11.25"/>
    <row r="481" s="2" customFormat="1" ht="11.25"/>
    <row r="482" s="2" customFormat="1" ht="11.25"/>
    <row r="483" s="2" customFormat="1" ht="11.25"/>
    <row r="484" s="2" customFormat="1" ht="11.25"/>
    <row r="485" s="2" customFormat="1" ht="11.25"/>
    <row r="486" s="2" customFormat="1" ht="11.25"/>
    <row r="487" s="2" customFormat="1" ht="11.25"/>
    <row r="488" s="2" customFormat="1" ht="11.25"/>
    <row r="489" s="2" customFormat="1" ht="11.25"/>
    <row r="490" s="2" customFormat="1" ht="11.25"/>
    <row r="491" s="2" customFormat="1" ht="11.25"/>
    <row r="492" s="2" customFormat="1" ht="11.25"/>
    <row r="493" s="2" customFormat="1" ht="11.25"/>
    <row r="494" s="2" customFormat="1" ht="11.25"/>
    <row r="495" s="2" customFormat="1" ht="11.25"/>
    <row r="496" s="2" customFormat="1" ht="11.25"/>
    <row r="497" s="2" customFormat="1" ht="11.25"/>
    <row r="498" s="2" customFormat="1" ht="11.25"/>
    <row r="499" s="2" customFormat="1" ht="11.25"/>
    <row r="500" s="2" customFormat="1" ht="11.25"/>
    <row r="501" s="2" customFormat="1" ht="11.25"/>
    <row r="502" s="2" customFormat="1" ht="11.25"/>
    <row r="503" s="2" customFormat="1" ht="11.25"/>
    <row r="504" s="2" customFormat="1" ht="11.25"/>
    <row r="505" s="2" customFormat="1" ht="11.25"/>
    <row r="506" s="2" customFormat="1" ht="11.25"/>
    <row r="507" s="2" customFormat="1" ht="11.25"/>
    <row r="508" s="2" customFormat="1" ht="11.25"/>
    <row r="509" s="2" customFormat="1" ht="11.25"/>
    <row r="510" s="2" customFormat="1" ht="11.25"/>
    <row r="511" s="2" customFormat="1" ht="11.25"/>
    <row r="512" s="2" customFormat="1" ht="11.25"/>
    <row r="513" s="2" customFormat="1" ht="11.25"/>
    <row r="514" s="2" customFormat="1" ht="11.25"/>
    <row r="515" s="2" customFormat="1" ht="11.25"/>
    <row r="516" s="2" customFormat="1" ht="11.25"/>
    <row r="517" s="2" customFormat="1" ht="11.25"/>
    <row r="518" s="2" customFormat="1" ht="11.25"/>
    <row r="519" s="2" customFormat="1" ht="11.25"/>
    <row r="520" s="2" customFormat="1" ht="11.25"/>
    <row r="521" s="2" customFormat="1" ht="11.25"/>
    <row r="522" s="2" customFormat="1" ht="11.25"/>
    <row r="523" s="2" customFormat="1" ht="11.25"/>
    <row r="524" s="2" customFormat="1" ht="11.25"/>
    <row r="525" s="2" customFormat="1" ht="11.25"/>
    <row r="526" s="2" customFormat="1" ht="11.25"/>
    <row r="527" s="2" customFormat="1" ht="11.25"/>
    <row r="528" s="2" customFormat="1" ht="11.25"/>
    <row r="529" s="2" customFormat="1" ht="11.25"/>
    <row r="530" s="2" customFormat="1" ht="11.25"/>
    <row r="531" s="2" customFormat="1" ht="11.25"/>
    <row r="532" s="2" customFormat="1" ht="11.25"/>
    <row r="533" s="2" customFormat="1" ht="11.25"/>
    <row r="534" s="2" customFormat="1" ht="11.25"/>
    <row r="535" s="2" customFormat="1" ht="11.25"/>
    <row r="536" s="2" customFormat="1" ht="11.25"/>
    <row r="537" s="2" customFormat="1" ht="11.25"/>
    <row r="538" s="2" customFormat="1" ht="11.25"/>
    <row r="539" s="2" customFormat="1" ht="11.25"/>
    <row r="540" s="2" customFormat="1" ht="11.25"/>
    <row r="541" s="2" customFormat="1" ht="11.25"/>
    <row r="542" s="2" customFormat="1" ht="11.25"/>
    <row r="543" s="2" customFormat="1" ht="11.25"/>
    <row r="544" s="2" customFormat="1" ht="11.25"/>
    <row r="545" s="2" customFormat="1" ht="11.25"/>
    <row r="546" s="2" customFormat="1" ht="11.25"/>
    <row r="547" s="2" customFormat="1" ht="11.25"/>
    <row r="548" s="2" customFormat="1" ht="11.25"/>
    <row r="549" s="2" customFormat="1" ht="11.25"/>
    <row r="550" s="2" customFormat="1" ht="11.25"/>
    <row r="551" s="2" customFormat="1" ht="11.25"/>
    <row r="552" s="2" customFormat="1" ht="11.25"/>
    <row r="553" s="2" customFormat="1" ht="11.25"/>
    <row r="554" s="2" customFormat="1" ht="11.25"/>
    <row r="555" s="2" customFormat="1" ht="11.25"/>
    <row r="556" s="2" customFormat="1" ht="11.25"/>
    <row r="557" s="2" customFormat="1" ht="11.25"/>
    <row r="558" s="2" customFormat="1" ht="11.25"/>
    <row r="559" s="2" customFormat="1" ht="11.25"/>
    <row r="560" s="2" customFormat="1" ht="11.25"/>
    <row r="561" s="2" customFormat="1" ht="11.25"/>
    <row r="562" s="2" customFormat="1" ht="11.25"/>
    <row r="563" s="2" customFormat="1" ht="11.25"/>
    <row r="564" s="2" customFormat="1" ht="11.25"/>
    <row r="565" s="2" customFormat="1" ht="11.25"/>
    <row r="566" s="2" customFormat="1" ht="11.25"/>
    <row r="567" s="2" customFormat="1" ht="11.25"/>
    <row r="568" s="2" customFormat="1" ht="11.25"/>
    <row r="569" s="2" customFormat="1" ht="11.25"/>
    <row r="570" s="2" customFormat="1" ht="11.25"/>
    <row r="571" s="2" customFormat="1" ht="11.25"/>
    <row r="572" s="2" customFormat="1" ht="11.25"/>
    <row r="573" s="2" customFormat="1" ht="11.25"/>
    <row r="574" s="2" customFormat="1" ht="11.25"/>
    <row r="575" s="2" customFormat="1" ht="11.25"/>
    <row r="576" s="2" customFormat="1" ht="11.25"/>
    <row r="577" s="2" customFormat="1" ht="11.25"/>
    <row r="578" s="2" customFormat="1" ht="11.25"/>
    <row r="579" s="2" customFormat="1" ht="11.25"/>
    <row r="580" s="2" customFormat="1" ht="11.25"/>
    <row r="581" s="2" customFormat="1" ht="11.25"/>
    <row r="582" s="2" customFormat="1" ht="11.25"/>
    <row r="583" s="2" customFormat="1" ht="11.25"/>
    <row r="584" s="2" customFormat="1" ht="11.25"/>
    <row r="585" s="2" customFormat="1" ht="11.25"/>
    <row r="586" s="2" customFormat="1" ht="11.25"/>
    <row r="587" s="2" customFormat="1" ht="11.25"/>
    <row r="588" s="2" customFormat="1" ht="11.25"/>
    <row r="589" s="2" customFormat="1" ht="11.25"/>
    <row r="590" s="2" customFormat="1" ht="11.25"/>
    <row r="591" s="2" customFormat="1" ht="11.25"/>
    <row r="592" s="2" customFormat="1" ht="11.25"/>
    <row r="593" s="2" customFormat="1" ht="11.25"/>
    <row r="594" s="2" customFormat="1" ht="11.25"/>
    <row r="595" s="2" customFormat="1" ht="11.25"/>
    <row r="596" s="2" customFormat="1" ht="11.25"/>
    <row r="597" s="2" customFormat="1" ht="11.25"/>
    <row r="598" s="2" customFormat="1" ht="11.25"/>
    <row r="599" s="2" customFormat="1" ht="11.25"/>
    <row r="600" s="2" customFormat="1" ht="11.25"/>
    <row r="601" s="2" customFormat="1" ht="11.25"/>
    <row r="602" s="2" customFormat="1" ht="11.25"/>
    <row r="603" s="2" customFormat="1" ht="11.25"/>
    <row r="604" s="2" customFormat="1" ht="11.25"/>
    <row r="605" s="2" customFormat="1" ht="11.25"/>
    <row r="606" s="2" customFormat="1" ht="11.25"/>
    <row r="607" s="2" customFormat="1" ht="11.25"/>
    <row r="608" s="2" customFormat="1" ht="11.25"/>
    <row r="609" s="2" customFormat="1" ht="11.25"/>
    <row r="610" s="2" customFormat="1" ht="11.25"/>
    <row r="611" s="2" customFormat="1" ht="11.25"/>
    <row r="612" s="2" customFormat="1" ht="11.25"/>
    <row r="613" s="2" customFormat="1" ht="11.25"/>
    <row r="614" s="2" customFormat="1" ht="11.25"/>
    <row r="615" s="2" customFormat="1" ht="11.25"/>
    <row r="616" s="2" customFormat="1" ht="11.25"/>
    <row r="617" s="2" customFormat="1" ht="11.25"/>
    <row r="618" s="2" customFormat="1" ht="11.25"/>
    <row r="619" s="2" customFormat="1" ht="11.25"/>
    <row r="620" s="2" customFormat="1" ht="11.25"/>
    <row r="621" s="2" customFormat="1" ht="11.25"/>
    <row r="622" s="2" customFormat="1" ht="11.25"/>
    <row r="623" s="2" customFormat="1" ht="11.25"/>
    <row r="624" s="2" customFormat="1" ht="11.25"/>
    <row r="625" s="2" customFormat="1" ht="11.25"/>
    <row r="626" s="2" customFormat="1" ht="11.25"/>
    <row r="627" s="2" customFormat="1" ht="11.25"/>
    <row r="628" s="2" customFormat="1" ht="11.25"/>
    <row r="629" s="2" customFormat="1" ht="11.25"/>
    <row r="630" s="2" customFormat="1" ht="11.25"/>
    <row r="631" s="2" customFormat="1" ht="11.25"/>
    <row r="632" s="2" customFormat="1" ht="11.25"/>
    <row r="633" s="2" customFormat="1" ht="11.25"/>
    <row r="634" s="2" customFormat="1" ht="11.25"/>
    <row r="635" s="2" customFormat="1" ht="11.25"/>
    <row r="636" s="2" customFormat="1" ht="11.25"/>
    <row r="637" s="2" customFormat="1" ht="11.25"/>
    <row r="638" s="2" customFormat="1" ht="11.25"/>
    <row r="639" s="2" customFormat="1" ht="11.25"/>
    <row r="640" s="2" customFormat="1" ht="11.25"/>
    <row r="641" s="2" customFormat="1" ht="11.25"/>
    <row r="642" s="2" customFormat="1" ht="11.25"/>
    <row r="643" s="2" customFormat="1" ht="11.25"/>
    <row r="644" s="2" customFormat="1" ht="11.25"/>
    <row r="645" s="2" customFormat="1" ht="11.25"/>
    <row r="646" s="2" customFormat="1" ht="11.25"/>
    <row r="647" s="2" customFormat="1" ht="11.25"/>
    <row r="648" s="2" customFormat="1" ht="11.25"/>
    <row r="649" s="2" customFormat="1" ht="11.25"/>
    <row r="650" s="2" customFormat="1" ht="11.25"/>
    <row r="651" s="2" customFormat="1" ht="11.25"/>
    <row r="652" s="2" customFormat="1" ht="11.25"/>
    <row r="653" s="2" customFormat="1" ht="11.25"/>
    <row r="654" s="2" customFormat="1" ht="11.25"/>
    <row r="655" s="2" customFormat="1" ht="11.25"/>
    <row r="656" s="2" customFormat="1" ht="11.25"/>
    <row r="657" s="2" customFormat="1" ht="11.25"/>
    <row r="658" s="2" customFormat="1" ht="11.25"/>
    <row r="659" s="2" customFormat="1" ht="11.25"/>
    <row r="660" s="2" customFormat="1" ht="11.25"/>
    <row r="661" s="2" customFormat="1" ht="11.25"/>
    <row r="662" s="2" customFormat="1" ht="11.25"/>
    <row r="663" s="2" customFormat="1" ht="11.25"/>
    <row r="664" s="2" customFormat="1" ht="11.25"/>
    <row r="665" s="2" customFormat="1" ht="11.25"/>
    <row r="666" s="2" customFormat="1" ht="11.25"/>
    <row r="667" s="2" customFormat="1" ht="11.25"/>
    <row r="668" s="2" customFormat="1" ht="11.25"/>
    <row r="669" s="2" customFormat="1" ht="11.25"/>
    <row r="670" s="2" customFormat="1" ht="11.25"/>
    <row r="671" s="2" customFormat="1" ht="11.25"/>
    <row r="672" s="2" customFormat="1" ht="11.25"/>
    <row r="673" s="2" customFormat="1" ht="11.25"/>
    <row r="674" s="2" customFormat="1" ht="11.25"/>
    <row r="675" s="2" customFormat="1" ht="11.25"/>
    <row r="676" s="2" customFormat="1" ht="11.25"/>
    <row r="677" s="2" customFormat="1" ht="11.25"/>
    <row r="678" s="2" customFormat="1" ht="11.25"/>
    <row r="679" s="2" customFormat="1" ht="11.25"/>
    <row r="680" s="2" customFormat="1" ht="11.25"/>
    <row r="681" s="2" customFormat="1" ht="11.25"/>
    <row r="682" s="2" customFormat="1" ht="11.25"/>
    <row r="683" s="2" customFormat="1" ht="11.25"/>
    <row r="684" s="2" customFormat="1" ht="11.25"/>
    <row r="685" s="2" customFormat="1" ht="11.25"/>
    <row r="686" s="2" customFormat="1" ht="11.25"/>
    <row r="687" s="2" customFormat="1" ht="11.25"/>
    <row r="688" s="2" customFormat="1" ht="11.25"/>
    <row r="689" s="2" customFormat="1" ht="11.25"/>
    <row r="690" s="2" customFormat="1" ht="11.25"/>
    <row r="691" s="2" customFormat="1" ht="11.25"/>
    <row r="692" s="2" customFormat="1" ht="11.25"/>
    <row r="693" s="2" customFormat="1" ht="11.25"/>
    <row r="694" s="2" customFormat="1" ht="11.25"/>
    <row r="695" s="2" customFormat="1" ht="11.25"/>
    <row r="696" s="2" customFormat="1" ht="11.25"/>
    <row r="697" s="2" customFormat="1" ht="11.25"/>
    <row r="698" s="2" customFormat="1" ht="11.25"/>
    <row r="699" s="2" customFormat="1" ht="11.25"/>
    <row r="700" s="2" customFormat="1" ht="11.25"/>
    <row r="701" s="2" customFormat="1" ht="11.25"/>
    <row r="702" s="2" customFormat="1" ht="11.25"/>
    <row r="703" s="2" customFormat="1" ht="11.25"/>
    <row r="704" s="2" customFormat="1" ht="11.25"/>
    <row r="705" s="2" customFormat="1" ht="11.25"/>
    <row r="706" s="2" customFormat="1" ht="11.25"/>
    <row r="707" s="2" customFormat="1" ht="11.25"/>
    <row r="708" s="2" customFormat="1" ht="11.25"/>
    <row r="709" s="2" customFormat="1" ht="11.25"/>
    <row r="710" s="2" customFormat="1" ht="11.25"/>
    <row r="711" s="2" customFormat="1" ht="11.25"/>
    <row r="712" s="2" customFormat="1" ht="11.25"/>
    <row r="713" s="2" customFormat="1" ht="11.25"/>
    <row r="714" s="2" customFormat="1" ht="11.25"/>
    <row r="715" s="2" customFormat="1" ht="11.25"/>
    <row r="716" s="2" customFormat="1" ht="11.25"/>
    <row r="717" s="2" customFormat="1" ht="11.25"/>
    <row r="718" s="2" customFormat="1" ht="11.25"/>
    <row r="719" s="2" customFormat="1" ht="11.25"/>
    <row r="720" s="2" customFormat="1" ht="11.25"/>
    <row r="721" s="2" customFormat="1" ht="11.25"/>
    <row r="722" s="2" customFormat="1" ht="11.25"/>
    <row r="723" s="2" customFormat="1" ht="11.25"/>
    <row r="724" s="2" customFormat="1" ht="11.25"/>
    <row r="725" s="2" customFormat="1" ht="11.25"/>
    <row r="726" s="2" customFormat="1" ht="11.25"/>
    <row r="727" s="2" customFormat="1" ht="11.25"/>
    <row r="728" s="2" customFormat="1" ht="11.25"/>
    <row r="729" s="2" customFormat="1" ht="11.25"/>
    <row r="730" s="2" customFormat="1" ht="11.25"/>
    <row r="731" s="2" customFormat="1" ht="11.25"/>
    <row r="732" s="2" customFormat="1" ht="11.25"/>
    <row r="733" s="2" customFormat="1" ht="11.25"/>
    <row r="734" s="2" customFormat="1" ht="11.25"/>
    <row r="735" s="2" customFormat="1" ht="11.25"/>
    <row r="736" s="2" customFormat="1" ht="11.25"/>
    <row r="737" s="2" customFormat="1" ht="11.25"/>
    <row r="738" s="2" customFormat="1" ht="11.25"/>
    <row r="739" s="2" customFormat="1" ht="11.25"/>
    <row r="740" s="2" customFormat="1" ht="11.25"/>
    <row r="741" s="2" customFormat="1" ht="11.25"/>
    <row r="742" s="2" customFormat="1" ht="11.25"/>
    <row r="743" s="2" customFormat="1" ht="11.25"/>
    <row r="744" s="2" customFormat="1" ht="11.25"/>
    <row r="745" s="2" customFormat="1" ht="11.25"/>
    <row r="746" s="2" customFormat="1" ht="11.25"/>
    <row r="747" s="2" customFormat="1" ht="11.25"/>
    <row r="748" s="2" customFormat="1" ht="11.25"/>
    <row r="749" s="2" customFormat="1" ht="11.25"/>
    <row r="750" s="2" customFormat="1" ht="11.25"/>
    <row r="751" s="2" customFormat="1" ht="11.25"/>
    <row r="752" s="2" customFormat="1" ht="11.25"/>
    <row r="753" s="2" customFormat="1" ht="11.25"/>
    <row r="754" s="2" customFormat="1" ht="11.25"/>
    <row r="755" s="2" customFormat="1" ht="11.25"/>
    <row r="756" s="2" customFormat="1" ht="11.25"/>
    <row r="757" s="2" customFormat="1" ht="11.25"/>
    <row r="758" s="2" customFormat="1" ht="11.25"/>
    <row r="759" s="2" customFormat="1" ht="11.25"/>
    <row r="760" s="2" customFormat="1" ht="11.25"/>
    <row r="761" s="2" customFormat="1" ht="11.25"/>
    <row r="762" s="2" customFormat="1" ht="11.25"/>
    <row r="763" s="2" customFormat="1" ht="11.25"/>
    <row r="764" s="2" customFormat="1" ht="11.25"/>
    <row r="765" s="2" customFormat="1" ht="11.25"/>
    <row r="766" s="2" customFormat="1" ht="11.25"/>
    <row r="767" s="2" customFormat="1" ht="11.25"/>
    <row r="768" s="2" customFormat="1" ht="11.25"/>
    <row r="769" s="2" customFormat="1" ht="11.25"/>
    <row r="770" s="2" customFormat="1" ht="11.25"/>
    <row r="771" s="2" customFormat="1" ht="11.25"/>
    <row r="772" s="2" customFormat="1" ht="11.25"/>
    <row r="773" s="2" customFormat="1" ht="11.25"/>
    <row r="774" s="2" customFormat="1" ht="11.25"/>
    <row r="775" s="2" customFormat="1" ht="11.25"/>
    <row r="776" s="2" customFormat="1" ht="11.25"/>
    <row r="777" s="2" customFormat="1" ht="11.25"/>
    <row r="778" s="2" customFormat="1" ht="11.25"/>
    <row r="779" s="2" customFormat="1" ht="11.25"/>
    <row r="780" s="2" customFormat="1" ht="11.25"/>
    <row r="781" s="2" customFormat="1" ht="11.25"/>
    <row r="782" s="2" customFormat="1" ht="11.25"/>
    <row r="783" s="2" customFormat="1" ht="11.25"/>
    <row r="784" s="2" customFormat="1" ht="11.25"/>
    <row r="785" s="2" customFormat="1" ht="11.25"/>
    <row r="786" s="2" customFormat="1" ht="11.25"/>
    <row r="787" s="2" customFormat="1" ht="11.25"/>
    <row r="788" s="2" customFormat="1" ht="11.25"/>
    <row r="789" s="2" customFormat="1" ht="11.25"/>
    <row r="790" s="2" customFormat="1" ht="11.25"/>
    <row r="791" s="2" customFormat="1" ht="11.25"/>
    <row r="792" s="2" customFormat="1" ht="11.25"/>
    <row r="793" s="2" customFormat="1" ht="11.25"/>
    <row r="794" s="2" customFormat="1" ht="11.25"/>
    <row r="795" s="2" customFormat="1" ht="11.25"/>
    <row r="796" s="2" customFormat="1" ht="11.25"/>
    <row r="797" s="2" customFormat="1" ht="11.25"/>
    <row r="798" s="2" customFormat="1" ht="11.25"/>
    <row r="799" s="2" customFormat="1" ht="11.25"/>
    <row r="800" s="2" customFormat="1" ht="11.25"/>
    <row r="801" s="2" customFormat="1" ht="11.25"/>
    <row r="802" s="2" customFormat="1" ht="11.25"/>
    <row r="803" s="2" customFormat="1" ht="11.25"/>
    <row r="804" s="2" customFormat="1" ht="11.25"/>
    <row r="805" s="2" customFormat="1" ht="11.25"/>
    <row r="806" s="2" customFormat="1" ht="11.25"/>
    <row r="807" s="2" customFormat="1" ht="11.25"/>
    <row r="808" s="2" customFormat="1" ht="11.25"/>
    <row r="809" s="2" customFormat="1" ht="11.25"/>
    <row r="810" s="2" customFormat="1" ht="11.25"/>
    <row r="811" s="2" customFormat="1" ht="11.25"/>
    <row r="812" s="2" customFormat="1" ht="11.25"/>
    <row r="813" s="2" customFormat="1" ht="11.25"/>
    <row r="814" s="2" customFormat="1" ht="11.25"/>
    <row r="815" s="2" customFormat="1" ht="11.25"/>
    <row r="816" s="2" customFormat="1" ht="11.25"/>
    <row r="817" s="2" customFormat="1" ht="11.25"/>
    <row r="818" s="2" customFormat="1" ht="11.25"/>
    <row r="819" s="2" customFormat="1" ht="11.25"/>
    <row r="820" s="2" customFormat="1" ht="11.25"/>
    <row r="821" s="2" customFormat="1" ht="11.25"/>
    <row r="822" s="2" customFormat="1" ht="11.25"/>
    <row r="823" s="2" customFormat="1" ht="11.25"/>
    <row r="824" s="2" customFormat="1" ht="11.25"/>
    <row r="825" s="2" customFormat="1" ht="11.25"/>
    <row r="826" s="2" customFormat="1" ht="11.25"/>
    <row r="827" s="2" customFormat="1" ht="11.25"/>
    <row r="828" s="2" customFormat="1" ht="11.25"/>
    <row r="829" s="2" customFormat="1" ht="11.25"/>
    <row r="830" s="2" customFormat="1" ht="11.25"/>
    <row r="831" s="2" customFormat="1" ht="11.25"/>
    <row r="832" s="2" customFormat="1" ht="11.25"/>
    <row r="833" s="2" customFormat="1" ht="11.25"/>
    <row r="834" s="2" customFormat="1" ht="11.25"/>
    <row r="835" s="2" customFormat="1" ht="11.25"/>
    <row r="836" s="2" customFormat="1" ht="11.25"/>
    <row r="837" s="2" customFormat="1" ht="11.25"/>
    <row r="838" s="2" customFormat="1" ht="11.25"/>
    <row r="839" s="2" customFormat="1" ht="11.25"/>
    <row r="840" s="2" customFormat="1" ht="11.25"/>
    <row r="841" s="2" customFormat="1" ht="11.25"/>
    <row r="842" s="2" customFormat="1" ht="11.25"/>
    <row r="843" s="2" customFormat="1" ht="11.25"/>
    <row r="844" s="2" customFormat="1" ht="11.25"/>
    <row r="845" s="2" customFormat="1" ht="11.25"/>
    <row r="846" s="2" customFormat="1" ht="11.25"/>
    <row r="847" s="2" customFormat="1" ht="11.25"/>
    <row r="848" s="2" customFormat="1" ht="11.25"/>
    <row r="849" s="2" customFormat="1" ht="11.25"/>
    <row r="850" s="2" customFormat="1" ht="11.25"/>
    <row r="851" s="2" customFormat="1" ht="11.25"/>
    <row r="852" s="2" customFormat="1" ht="11.25"/>
    <row r="853" s="2" customFormat="1" ht="11.25"/>
    <row r="854" s="2" customFormat="1" ht="11.25"/>
    <row r="855" s="2" customFormat="1" ht="11.25"/>
    <row r="856" s="2" customFormat="1" ht="11.25"/>
    <row r="857" s="2" customFormat="1" ht="11.25"/>
    <row r="858" s="2" customFormat="1" ht="11.25"/>
    <row r="859" s="2" customFormat="1" ht="11.25"/>
    <row r="860" s="2" customFormat="1" ht="11.25"/>
    <row r="861" s="2" customFormat="1" ht="11.25"/>
    <row r="862" s="2" customFormat="1" ht="11.25"/>
    <row r="863" s="2" customFormat="1" ht="11.25"/>
    <row r="864" s="2" customFormat="1" ht="11.25"/>
    <row r="865" s="2" customFormat="1" ht="11.25"/>
    <row r="866" s="2" customFormat="1" ht="11.25"/>
    <row r="867" s="2" customFormat="1" ht="11.25"/>
    <row r="868" s="2" customFormat="1" ht="11.25"/>
    <row r="869" s="2" customFormat="1" ht="11.25"/>
    <row r="870" s="2" customFormat="1" ht="11.25"/>
    <row r="871" s="2" customFormat="1" ht="11.25"/>
    <row r="872" s="2" customFormat="1" ht="11.25"/>
    <row r="873" s="2" customFormat="1" ht="11.25"/>
    <row r="874" s="2" customFormat="1" ht="11.25"/>
    <row r="875" s="2" customFormat="1" ht="11.25"/>
    <row r="876" s="2" customFormat="1" ht="11.25"/>
    <row r="877" s="2" customFormat="1" ht="11.25"/>
    <row r="878" s="2" customFormat="1" ht="11.25"/>
    <row r="879" s="2" customFormat="1" ht="11.25"/>
    <row r="880" s="2" customFormat="1" ht="11.25"/>
    <row r="881" s="2" customFormat="1" ht="11.25"/>
    <row r="882" s="2" customFormat="1" ht="11.25"/>
    <row r="883" s="2" customFormat="1" ht="11.25"/>
    <row r="884" s="2" customFormat="1" ht="11.25"/>
    <row r="885" s="2" customFormat="1" ht="11.25"/>
    <row r="886" s="2" customFormat="1" ht="11.25"/>
    <row r="887" s="2" customFormat="1" ht="11.25"/>
    <row r="888" s="2" customFormat="1" ht="11.25"/>
    <row r="889" s="2" customFormat="1" ht="11.25"/>
    <row r="890" s="2" customFormat="1" ht="11.25"/>
    <row r="891" s="2" customFormat="1" ht="11.25"/>
    <row r="892" s="2" customFormat="1" ht="11.25"/>
    <row r="893" s="2" customFormat="1" ht="11.25"/>
    <row r="894" s="2" customFormat="1" ht="11.25"/>
    <row r="895" s="2" customFormat="1" ht="11.25"/>
    <row r="896" s="2" customFormat="1" ht="11.25"/>
    <row r="897" s="2" customFormat="1" ht="11.25"/>
    <row r="898" s="2" customFormat="1" ht="11.25"/>
    <row r="899" s="2" customFormat="1" ht="11.25"/>
    <row r="900" s="2" customFormat="1" ht="11.25"/>
    <row r="901" s="2" customFormat="1" ht="11.25"/>
    <row r="902" s="2" customFormat="1" ht="11.25"/>
    <row r="903" s="2" customFormat="1" ht="11.25"/>
    <row r="904" s="2" customFormat="1" ht="11.25"/>
    <row r="905" s="2" customFormat="1" ht="11.25"/>
    <row r="906" s="2" customFormat="1" ht="11.25"/>
    <row r="907" s="2" customFormat="1" ht="11.25"/>
    <row r="908" s="2" customFormat="1" ht="11.25"/>
    <row r="909" s="2" customFormat="1" ht="11.25"/>
    <row r="910" s="2" customFormat="1" ht="11.25"/>
    <row r="911" s="2" customFormat="1" ht="11.25"/>
    <row r="912" s="2" customFormat="1" ht="11.25"/>
    <row r="913" s="2" customFormat="1" ht="11.25"/>
    <row r="914" s="2" customFormat="1" ht="11.25"/>
    <row r="915" s="2" customFormat="1" ht="11.25"/>
    <row r="916" s="2" customFormat="1" ht="11.25"/>
    <row r="917" s="2" customFormat="1" ht="11.25"/>
    <row r="918" s="2" customFormat="1" ht="11.25"/>
    <row r="919" s="2" customFormat="1" ht="11.25"/>
    <row r="920" s="2" customFormat="1" ht="11.25"/>
    <row r="921" s="2" customFormat="1" ht="11.25"/>
    <row r="922" s="2" customFormat="1" ht="11.25"/>
    <row r="923" s="2" customFormat="1" ht="11.25"/>
    <row r="924" s="2" customFormat="1" ht="11.25"/>
    <row r="925" s="2" customFormat="1" ht="11.25"/>
    <row r="926" s="2" customFormat="1" ht="11.25"/>
    <row r="927" s="2" customFormat="1" ht="11.25"/>
    <row r="928" s="2" customFormat="1" ht="11.25"/>
    <row r="929" s="2" customFormat="1" ht="11.25"/>
    <row r="930" s="2" customFormat="1" ht="11.25"/>
    <row r="931" s="2" customFormat="1" ht="11.25"/>
    <row r="932" s="2" customFormat="1" ht="11.25"/>
    <row r="933" s="2" customFormat="1" ht="11.25"/>
    <row r="934" s="2" customFormat="1" ht="11.25"/>
    <row r="935" s="2" customFormat="1" ht="11.25"/>
    <row r="936" s="2" customFormat="1" ht="11.25"/>
    <row r="937" s="2" customFormat="1" ht="11.25"/>
    <row r="938" s="2" customFormat="1" ht="11.25"/>
    <row r="939" s="2" customFormat="1" ht="11.25"/>
    <row r="940" s="2" customFormat="1" ht="11.25"/>
    <row r="941" s="2" customFormat="1" ht="11.25"/>
    <row r="942" s="2" customFormat="1" ht="11.25"/>
    <row r="943" s="2" customFormat="1" ht="11.25"/>
    <row r="944" s="2" customFormat="1" ht="11.25"/>
    <row r="945" s="2" customFormat="1" ht="11.25"/>
    <row r="946" s="2" customFormat="1" ht="11.25"/>
    <row r="947" s="2" customFormat="1" ht="11.25"/>
    <row r="948" s="2" customFormat="1" ht="11.25"/>
    <row r="949" s="2" customFormat="1" ht="11.25"/>
    <row r="950" s="2" customFormat="1" ht="11.25"/>
    <row r="951" s="2" customFormat="1" ht="11.25"/>
    <row r="952" s="2" customFormat="1" ht="11.25"/>
    <row r="953" s="2" customFormat="1" ht="11.25"/>
    <row r="954" s="2" customFormat="1" ht="11.25"/>
    <row r="955" s="2" customFormat="1" ht="11.25"/>
    <row r="956" s="2" customFormat="1" ht="11.25"/>
    <row r="957" s="2" customFormat="1" ht="11.25"/>
    <row r="958" s="2" customFormat="1" ht="11.25"/>
    <row r="959" s="2" customFormat="1" ht="11.25"/>
    <row r="960" s="2" customFormat="1" ht="11.25"/>
    <row r="961" s="2" customFormat="1" ht="11.25"/>
    <row r="962" s="2" customFormat="1" ht="11.25"/>
    <row r="963" s="2" customFormat="1" ht="11.25"/>
    <row r="964" s="2" customFormat="1" ht="11.25"/>
    <row r="965" s="2" customFormat="1" ht="11.25"/>
    <row r="966" s="2" customFormat="1" ht="11.25"/>
    <row r="967" s="2" customFormat="1" ht="11.25"/>
    <row r="968" s="2" customFormat="1" ht="11.25"/>
    <row r="969" s="2" customFormat="1" ht="11.25"/>
    <row r="970" s="2" customFormat="1" ht="11.25"/>
    <row r="971" s="2" customFormat="1" ht="11.25"/>
    <row r="972" s="2" customFormat="1" ht="11.25"/>
    <row r="973" s="2" customFormat="1" ht="11.25"/>
    <row r="974" s="2" customFormat="1" ht="11.25"/>
    <row r="975" s="2" customFormat="1" ht="11.25"/>
    <row r="976" s="2" customFormat="1" ht="11.25"/>
    <row r="977" s="2" customFormat="1" ht="11.25"/>
    <row r="978" s="2" customFormat="1" ht="11.25"/>
    <row r="979" s="2" customFormat="1" ht="11.25"/>
    <row r="980" s="2" customFormat="1" ht="11.25"/>
    <row r="981" s="2" customFormat="1" ht="11.25"/>
    <row r="982" s="2" customFormat="1" ht="11.25"/>
    <row r="983" s="2" customFormat="1" ht="11.25"/>
    <row r="984" s="2" customFormat="1" ht="11.25"/>
    <row r="985" s="2" customFormat="1" ht="11.25"/>
    <row r="986" s="2" customFormat="1" ht="11.25"/>
    <row r="987" s="2" customFormat="1" ht="11.25"/>
    <row r="988" s="2" customFormat="1" ht="11.25"/>
    <row r="989" s="2" customFormat="1" ht="11.25"/>
    <row r="990" s="2" customFormat="1" ht="11.25"/>
    <row r="991" s="2" customFormat="1" ht="11.25"/>
    <row r="992" s="2" customFormat="1" ht="11.25"/>
    <row r="993" s="2" customFormat="1" ht="11.25"/>
    <row r="994" s="2" customFormat="1" ht="11.25"/>
    <row r="995" s="2" customFormat="1" ht="11.25"/>
    <row r="996" s="2" customFormat="1" ht="11.25"/>
    <row r="997" s="2" customFormat="1" ht="11.25"/>
    <row r="998" s="2" customFormat="1" ht="11.25"/>
    <row r="999" s="2" customFormat="1" ht="11.25"/>
    <row r="1000" s="2" customFormat="1" ht="11.25"/>
    <row r="1001" s="2" customFormat="1" ht="11.25"/>
    <row r="1002" s="2" customFormat="1" ht="11.25"/>
    <row r="1003" s="2" customFormat="1" ht="11.25"/>
    <row r="1004" s="2" customFormat="1" ht="11.25"/>
    <row r="1005" s="2" customFormat="1" ht="11.25"/>
    <row r="1006" s="2" customFormat="1" ht="11.25"/>
    <row r="1007" s="2" customFormat="1" ht="11.25"/>
    <row r="1008" s="2" customFormat="1" ht="11.25"/>
    <row r="1009" s="2" customFormat="1" ht="11.25"/>
    <row r="1010" s="2" customFormat="1" ht="11.25"/>
    <row r="1011" s="2" customFormat="1" ht="11.25"/>
    <row r="1012" s="2" customFormat="1" ht="11.25"/>
    <row r="1013" s="2" customFormat="1" ht="11.25"/>
    <row r="1014" s="2" customFormat="1" ht="11.25"/>
    <row r="1015" s="2" customFormat="1" ht="11.25"/>
    <row r="1016" s="2" customFormat="1" ht="11.25"/>
    <row r="1017" s="2" customFormat="1" ht="11.25"/>
    <row r="1018" s="2" customFormat="1" ht="11.25"/>
    <row r="1019" s="2" customFormat="1" ht="11.25"/>
    <row r="1020" s="2" customFormat="1" ht="11.25"/>
    <row r="1021" s="2" customFormat="1" ht="11.25"/>
    <row r="1022" s="2" customFormat="1" ht="11.25"/>
    <row r="1023" s="2" customFormat="1" ht="11.25"/>
    <row r="1024" s="2" customFormat="1" ht="11.25"/>
    <row r="1025" s="2" customFormat="1" ht="11.25"/>
    <row r="1026" s="2" customFormat="1" ht="11.25"/>
    <row r="1027" s="2" customFormat="1" ht="11.25"/>
    <row r="1028" s="2" customFormat="1" ht="11.25"/>
    <row r="1029" s="2" customFormat="1" ht="11.25"/>
    <row r="1030" s="2" customFormat="1" ht="11.25"/>
    <row r="1031" s="2" customFormat="1" ht="11.25"/>
    <row r="1032" s="2" customFormat="1" ht="11.25"/>
    <row r="1033" s="2" customFormat="1" ht="11.25"/>
    <row r="1034" s="2" customFormat="1" ht="11.25"/>
    <row r="1035" s="2" customFormat="1" ht="11.25"/>
    <row r="1036" s="2" customFormat="1" ht="11.25"/>
    <row r="1037" s="2" customFormat="1" ht="11.25"/>
    <row r="1038" s="2" customFormat="1" ht="11.25"/>
    <row r="1039" s="2" customFormat="1" ht="11.25"/>
    <row r="1040" s="2" customFormat="1" ht="11.25"/>
    <row r="1041" s="2" customFormat="1" ht="11.25"/>
    <row r="1042" s="2" customFormat="1" ht="11.25"/>
    <row r="1043" s="2" customFormat="1" ht="11.25"/>
    <row r="1044" s="2" customFormat="1" ht="11.25"/>
    <row r="1045" s="2" customFormat="1" ht="11.25"/>
    <row r="1046" s="2" customFormat="1" ht="11.25"/>
    <row r="1047" s="2" customFormat="1" ht="11.25"/>
    <row r="1048" s="2" customFormat="1" ht="11.25"/>
    <row r="1049" s="2" customFormat="1" ht="11.25"/>
    <row r="1050" s="2" customFormat="1" ht="11.25"/>
    <row r="1051" s="2" customFormat="1" ht="11.25"/>
    <row r="1052" s="2" customFormat="1" ht="11.25"/>
    <row r="1053" s="2" customFormat="1" ht="11.25"/>
    <row r="1054" s="2" customFormat="1" ht="11.25"/>
    <row r="1055" s="2" customFormat="1" ht="11.25"/>
    <row r="1056" s="2" customFormat="1" ht="11.25"/>
    <row r="1057" s="2" customFormat="1" ht="11.25"/>
    <row r="1058" s="2" customFormat="1" ht="11.25"/>
    <row r="1059" s="2" customFormat="1" ht="11.25"/>
    <row r="1060" s="2" customFormat="1" ht="11.25"/>
    <row r="1061" s="2" customFormat="1" ht="11.25"/>
    <row r="1062" s="2" customFormat="1" ht="11.25"/>
    <row r="1063" s="2" customFormat="1" ht="11.25"/>
    <row r="1064" s="2" customFormat="1" ht="11.25"/>
    <row r="1065" s="2" customFormat="1" ht="11.25"/>
    <row r="1066" s="2" customFormat="1" ht="11.25"/>
    <row r="1067" s="2" customFormat="1" ht="11.25"/>
    <row r="1068" s="2" customFormat="1" ht="11.25"/>
    <row r="1069" s="2" customFormat="1" ht="11.25"/>
    <row r="1070" s="2" customFormat="1" ht="11.25"/>
    <row r="1071" s="2" customFormat="1" ht="11.25"/>
    <row r="1072" s="2" customFormat="1" ht="11.25"/>
    <row r="1073" s="2" customFormat="1" ht="11.25"/>
    <row r="1074" s="2" customFormat="1" ht="11.25"/>
    <row r="1075" s="2" customFormat="1" ht="11.25"/>
    <row r="1076" s="2" customFormat="1" ht="11.25"/>
    <row r="1077" s="2" customFormat="1" ht="11.25"/>
    <row r="1078" s="2" customFormat="1" ht="11.25"/>
    <row r="1079" s="2" customFormat="1" ht="11.25"/>
    <row r="1080" s="2" customFormat="1" ht="11.25"/>
    <row r="1081" s="2" customFormat="1" ht="11.25"/>
    <row r="1082" s="2" customFormat="1" ht="11.25"/>
    <row r="1083" s="2" customFormat="1" ht="11.25"/>
    <row r="1084" s="2" customFormat="1" ht="11.25"/>
    <row r="1085" s="2" customFormat="1" ht="11.25"/>
    <row r="1086" s="2" customFormat="1" ht="11.25"/>
    <row r="1087" s="2" customFormat="1" ht="11.25"/>
    <row r="1088" s="2" customFormat="1" ht="11.25"/>
    <row r="1089" s="2" customFormat="1" ht="11.25"/>
    <row r="1090" s="2" customFormat="1" ht="11.25"/>
    <row r="1091" s="2" customFormat="1" ht="11.25"/>
    <row r="1092" s="2" customFormat="1" ht="11.25"/>
    <row r="1093" s="2" customFormat="1" ht="11.25"/>
    <row r="1094" s="2" customFormat="1" ht="11.25"/>
    <row r="1095" s="2" customFormat="1" ht="11.25"/>
    <row r="1096" s="2" customFormat="1" ht="11.25"/>
    <row r="1097" s="2" customFormat="1" ht="11.25"/>
    <row r="1098" s="2" customFormat="1" ht="11.25"/>
    <row r="1099" s="2" customFormat="1" ht="11.25"/>
    <row r="1100" s="2" customFormat="1" ht="11.25"/>
    <row r="1101" s="2" customFormat="1" ht="11.25"/>
    <row r="1102" s="2" customFormat="1" ht="11.25"/>
    <row r="1103" s="2" customFormat="1" ht="11.25"/>
    <row r="1104" s="2" customFormat="1" ht="11.25"/>
    <row r="1105" s="2" customFormat="1" ht="11.25"/>
    <row r="1106" s="2" customFormat="1" ht="11.25"/>
    <row r="1107" s="2" customFormat="1" ht="11.25"/>
    <row r="1108" s="2" customFormat="1" ht="11.25"/>
    <row r="1109" s="2" customFormat="1" ht="11.25"/>
    <row r="1110" s="2" customFormat="1" ht="11.25"/>
    <row r="1111" s="2" customFormat="1" ht="11.25"/>
    <row r="1112" s="2" customFormat="1" ht="11.25"/>
    <row r="1113" s="2" customFormat="1" ht="11.25"/>
    <row r="1114" s="2" customFormat="1" ht="11.25"/>
    <row r="1115" s="2" customFormat="1" ht="11.25"/>
    <row r="1116" s="2" customFormat="1" ht="11.25"/>
    <row r="1117" s="2" customFormat="1" ht="11.25"/>
    <row r="1118" s="2" customFormat="1" ht="11.25"/>
  </sheetData>
  <mergeCells count="29">
    <mergeCell ref="I4:J4"/>
    <mergeCell ref="I5:J5"/>
    <mergeCell ref="C6:D6"/>
    <mergeCell ref="E6:H6"/>
    <mergeCell ref="I6:J6"/>
    <mergeCell ref="C1:H5"/>
    <mergeCell ref="C7:D8"/>
    <mergeCell ref="E7:H7"/>
    <mergeCell ref="I7:J7"/>
    <mergeCell ref="E8:H8"/>
    <mergeCell ref="I8:J8"/>
    <mergeCell ref="A10:B10"/>
    <mergeCell ref="A1:B8"/>
    <mergeCell ref="I1:J1"/>
    <mergeCell ref="I2:J2"/>
    <mergeCell ref="I3:J3"/>
    <mergeCell ref="A11:B11"/>
    <mergeCell ref="A12:B12"/>
    <mergeCell ref="A15:A16"/>
    <mergeCell ref="B15:B16"/>
    <mergeCell ref="C15:C16"/>
    <mergeCell ref="D15:F15"/>
    <mergeCell ref="A31:B31"/>
    <mergeCell ref="G15:G16"/>
    <mergeCell ref="H15:H16"/>
    <mergeCell ref="I15:I16"/>
    <mergeCell ref="A17:I17"/>
    <mergeCell ref="A19:B19"/>
    <mergeCell ref="A20:B20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3"/>
  <sheetViews>
    <sheetView topLeftCell="A5" workbookViewId="0">
      <selection activeCell="K19" sqref="K19"/>
    </sheetView>
  </sheetViews>
  <sheetFormatPr baseColWidth="10" defaultRowHeight="12.75"/>
  <cols>
    <col min="2" max="2" width="27.5703125" customWidth="1"/>
    <col min="3" max="3" width="18.28515625" customWidth="1"/>
    <col min="4" max="4" width="17.140625" customWidth="1"/>
    <col min="5" max="5" width="13.28515625" bestFit="1" customWidth="1"/>
    <col min="6" max="6" width="12.7109375" customWidth="1"/>
    <col min="9" max="9" width="12.42578125" customWidth="1"/>
  </cols>
  <sheetData>
    <row r="1" spans="1:10" ht="12.75" customHeight="1">
      <c r="A1" s="287"/>
      <c r="B1" s="288"/>
      <c r="C1" s="293" t="s">
        <v>207</v>
      </c>
      <c r="D1" s="293"/>
      <c r="E1" s="293"/>
      <c r="F1" s="293"/>
      <c r="G1" s="293"/>
      <c r="H1" s="293"/>
      <c r="I1" s="295" t="s">
        <v>208</v>
      </c>
      <c r="J1" s="296"/>
    </row>
    <row r="2" spans="1:10" ht="12.75" customHeight="1">
      <c r="A2" s="289"/>
      <c r="B2" s="290"/>
      <c r="C2" s="294"/>
      <c r="D2" s="294"/>
      <c r="E2" s="294"/>
      <c r="F2" s="294"/>
      <c r="G2" s="294"/>
      <c r="H2" s="294"/>
      <c r="I2" s="297" t="s">
        <v>209</v>
      </c>
      <c r="J2" s="298"/>
    </row>
    <row r="3" spans="1:10" ht="12.75" customHeight="1">
      <c r="A3" s="289"/>
      <c r="B3" s="290"/>
      <c r="C3" s="294"/>
      <c r="D3" s="294"/>
      <c r="E3" s="294"/>
      <c r="F3" s="294"/>
      <c r="G3" s="294"/>
      <c r="H3" s="294"/>
      <c r="I3" s="297" t="s">
        <v>210</v>
      </c>
      <c r="J3" s="298"/>
    </row>
    <row r="4" spans="1:10" ht="12.75" customHeight="1">
      <c r="A4" s="289"/>
      <c r="B4" s="290"/>
      <c r="C4" s="294"/>
      <c r="D4" s="294"/>
      <c r="E4" s="294"/>
      <c r="F4" s="294"/>
      <c r="G4" s="294"/>
      <c r="H4" s="294"/>
      <c r="I4" s="297" t="s">
        <v>211</v>
      </c>
      <c r="J4" s="298"/>
    </row>
    <row r="5" spans="1:10" ht="12.75" customHeight="1">
      <c r="A5" s="289"/>
      <c r="B5" s="290"/>
      <c r="C5" s="294"/>
      <c r="D5" s="294"/>
      <c r="E5" s="294"/>
      <c r="F5" s="294"/>
      <c r="G5" s="294"/>
      <c r="H5" s="294"/>
      <c r="I5" s="311" t="s">
        <v>199</v>
      </c>
      <c r="J5" s="312"/>
    </row>
    <row r="6" spans="1:10">
      <c r="A6" s="289"/>
      <c r="B6" s="290"/>
      <c r="C6" s="279" t="s">
        <v>212</v>
      </c>
      <c r="D6" s="279"/>
      <c r="E6" s="279" t="s">
        <v>213</v>
      </c>
      <c r="F6" s="279"/>
      <c r="G6" s="279"/>
      <c r="H6" s="279"/>
      <c r="I6" s="279" t="s">
        <v>214</v>
      </c>
      <c r="J6" s="280"/>
    </row>
    <row r="7" spans="1:10">
      <c r="A7" s="289"/>
      <c r="B7" s="290"/>
      <c r="C7" s="279" t="s">
        <v>215</v>
      </c>
      <c r="D7" s="279"/>
      <c r="E7" s="279" t="s">
        <v>216</v>
      </c>
      <c r="F7" s="279"/>
      <c r="G7" s="279"/>
      <c r="H7" s="279"/>
      <c r="I7" s="279" t="s">
        <v>217</v>
      </c>
      <c r="J7" s="280"/>
    </row>
    <row r="8" spans="1:10">
      <c r="A8" s="291"/>
      <c r="B8" s="292"/>
      <c r="C8" s="281"/>
      <c r="D8" s="281"/>
      <c r="E8" s="281" t="s">
        <v>218</v>
      </c>
      <c r="F8" s="281"/>
      <c r="G8" s="281"/>
      <c r="H8" s="281"/>
      <c r="I8" s="281" t="s">
        <v>219</v>
      </c>
      <c r="J8" s="282"/>
    </row>
    <row r="9" spans="1:10" ht="14.25" customHeight="1">
      <c r="A9" s="327" t="s">
        <v>224</v>
      </c>
      <c r="B9" s="327"/>
      <c r="C9" s="327" t="s">
        <v>26</v>
      </c>
      <c r="D9" s="327"/>
      <c r="E9" s="5"/>
      <c r="F9" s="5"/>
      <c r="G9" s="91" t="s">
        <v>27</v>
      </c>
      <c r="H9" s="328">
        <v>1139013</v>
      </c>
      <c r="I9" s="328"/>
      <c r="J9" s="166"/>
    </row>
    <row r="10" spans="1:10" ht="16.5">
      <c r="A10" s="329" t="s">
        <v>14</v>
      </c>
      <c r="B10" s="329"/>
      <c r="C10" s="95">
        <v>561921142</v>
      </c>
      <c r="D10" s="104"/>
      <c r="E10" s="5"/>
      <c r="F10" s="5"/>
      <c r="G10" s="5"/>
      <c r="H10" s="5"/>
      <c r="I10" s="5"/>
      <c r="J10" s="166"/>
    </row>
    <row r="11" spans="1:10" ht="16.5">
      <c r="A11" s="329" t="s">
        <v>15</v>
      </c>
      <c r="B11" s="329"/>
      <c r="C11" s="96">
        <f>'[2]POA-01'!D11</f>
        <v>0</v>
      </c>
      <c r="D11" s="104"/>
      <c r="E11" s="5"/>
      <c r="F11" s="5"/>
      <c r="G11" s="5"/>
      <c r="H11" s="5"/>
      <c r="I11" s="5"/>
      <c r="J11" s="166"/>
    </row>
    <row r="12" spans="1:10" ht="16.5">
      <c r="A12" s="329" t="s">
        <v>198</v>
      </c>
      <c r="B12" s="329"/>
      <c r="C12" s="96">
        <v>561921142</v>
      </c>
      <c r="D12" s="104"/>
      <c r="E12" s="5"/>
      <c r="F12" s="5"/>
      <c r="G12" s="5"/>
      <c r="H12" s="5"/>
      <c r="I12" s="5"/>
      <c r="J12" s="166"/>
    </row>
    <row r="13" spans="1:10" ht="12.75" customHeight="1">
      <c r="A13" s="186"/>
      <c r="B13" s="186"/>
      <c r="C13" s="186"/>
      <c r="D13" s="186"/>
      <c r="E13" s="2"/>
      <c r="F13" s="2"/>
      <c r="G13" s="2"/>
      <c r="H13" s="2"/>
      <c r="I13" s="2"/>
      <c r="J13" s="2"/>
    </row>
    <row r="14" spans="1:10" ht="14.25" thickBot="1">
      <c r="A14" s="88" t="s">
        <v>51</v>
      </c>
      <c r="B14" s="88"/>
      <c r="C14" s="88"/>
      <c r="D14" s="109" t="s">
        <v>52</v>
      </c>
      <c r="E14" s="1"/>
      <c r="F14" s="1"/>
      <c r="G14" s="1"/>
      <c r="H14" s="1"/>
      <c r="I14" s="1"/>
      <c r="J14" s="1"/>
    </row>
    <row r="15" spans="1:10" ht="13.5" thickBot="1">
      <c r="A15" s="38" t="s">
        <v>2</v>
      </c>
      <c r="B15" s="330" t="s">
        <v>41</v>
      </c>
      <c r="C15" s="330"/>
      <c r="D15" s="39" t="s">
        <v>34</v>
      </c>
      <c r="E15" s="2"/>
      <c r="F15" s="2"/>
      <c r="G15" s="2"/>
    </row>
    <row r="16" spans="1:10" ht="13.5" thickBot="1">
      <c r="A16" s="40">
        <v>2</v>
      </c>
      <c r="B16" s="332" t="s">
        <v>124</v>
      </c>
      <c r="C16" s="332"/>
      <c r="D16" s="113">
        <f>SUM(D17:D31)</f>
        <v>176123576</v>
      </c>
      <c r="E16" s="2"/>
      <c r="F16" s="2"/>
      <c r="G16" s="2"/>
    </row>
    <row r="17" spans="1:7" ht="13.5" thickBot="1">
      <c r="A17" s="31" t="s">
        <v>125</v>
      </c>
      <c r="B17" s="331" t="s">
        <v>153</v>
      </c>
      <c r="C17" s="331"/>
      <c r="D17" s="114"/>
      <c r="E17" s="2"/>
      <c r="F17" s="2"/>
      <c r="G17" s="2"/>
    </row>
    <row r="18" spans="1:7" ht="13.5" thickBot="1">
      <c r="A18" s="31" t="s">
        <v>126</v>
      </c>
      <c r="B18" s="331" t="s">
        <v>152</v>
      </c>
      <c r="C18" s="331"/>
      <c r="D18" s="114"/>
      <c r="E18" s="26"/>
      <c r="F18" s="2"/>
      <c r="G18" s="2"/>
    </row>
    <row r="19" spans="1:7" ht="13.5" thickBot="1">
      <c r="A19" s="31" t="s">
        <v>127</v>
      </c>
      <c r="B19" s="331" t="s">
        <v>128</v>
      </c>
      <c r="C19" s="331"/>
      <c r="D19" s="114">
        <v>13373611</v>
      </c>
      <c r="E19" s="20"/>
      <c r="F19" s="2"/>
      <c r="G19" s="2"/>
    </row>
    <row r="20" spans="1:7" ht="13.5" thickBot="1">
      <c r="A20" s="31" t="s">
        <v>129</v>
      </c>
      <c r="B20" s="331" t="s">
        <v>53</v>
      </c>
      <c r="C20" s="331"/>
      <c r="D20" s="114">
        <v>162749965</v>
      </c>
      <c r="E20" s="2"/>
      <c r="F20" s="2"/>
      <c r="G20" s="2"/>
    </row>
    <row r="21" spans="1:7" ht="13.5" thickBot="1">
      <c r="A21" s="31" t="s">
        <v>130</v>
      </c>
      <c r="B21" s="331" t="s">
        <v>131</v>
      </c>
      <c r="C21" s="331"/>
      <c r="D21" s="98"/>
      <c r="E21" s="2"/>
      <c r="F21" s="2"/>
      <c r="G21" s="2"/>
    </row>
    <row r="22" spans="1:7" ht="13.5" thickBot="1">
      <c r="A22" s="31" t="s">
        <v>132</v>
      </c>
      <c r="B22" s="331" t="s">
        <v>133</v>
      </c>
      <c r="C22" s="331"/>
      <c r="D22" s="114"/>
      <c r="E22" s="2"/>
      <c r="F22" s="2"/>
      <c r="G22" s="2"/>
    </row>
    <row r="23" spans="1:7" ht="13.5" thickBot="1">
      <c r="A23" s="31" t="s">
        <v>134</v>
      </c>
      <c r="B23" s="331" t="s">
        <v>135</v>
      </c>
      <c r="C23" s="331"/>
      <c r="D23" s="114"/>
      <c r="E23" s="2"/>
      <c r="F23" s="2"/>
      <c r="G23" s="2"/>
    </row>
    <row r="24" spans="1:7" ht="13.5" thickBot="1">
      <c r="A24" s="31" t="s">
        <v>136</v>
      </c>
      <c r="B24" s="331" t="s">
        <v>137</v>
      </c>
      <c r="C24" s="331"/>
      <c r="D24" s="114"/>
      <c r="E24" s="2"/>
      <c r="F24" s="2"/>
      <c r="G24" s="2"/>
    </row>
    <row r="25" spans="1:7" ht="13.5" thickBot="1">
      <c r="A25" s="31" t="s">
        <v>138</v>
      </c>
      <c r="B25" s="331" t="s">
        <v>149</v>
      </c>
      <c r="C25" s="331"/>
      <c r="D25" s="114"/>
      <c r="E25" s="2"/>
      <c r="F25" s="2"/>
      <c r="G25" s="2"/>
    </row>
    <row r="26" spans="1:7" ht="13.5" thickBot="1">
      <c r="A26" s="31" t="s">
        <v>139</v>
      </c>
      <c r="B26" s="331" t="s">
        <v>140</v>
      </c>
      <c r="C26" s="331"/>
      <c r="D26" s="114"/>
      <c r="E26" s="2"/>
      <c r="F26" s="2"/>
      <c r="G26" s="2"/>
    </row>
    <row r="27" spans="1:7" ht="13.5" thickBot="1">
      <c r="A27" s="31" t="s">
        <v>141</v>
      </c>
      <c r="B27" s="331" t="s">
        <v>142</v>
      </c>
      <c r="C27" s="331"/>
      <c r="D27" s="114"/>
      <c r="E27" s="2"/>
      <c r="F27" s="2"/>
      <c r="G27" s="2"/>
    </row>
    <row r="28" spans="1:7" ht="13.5" thickBot="1">
      <c r="A28" s="31" t="s">
        <v>143</v>
      </c>
      <c r="B28" s="331" t="s">
        <v>144</v>
      </c>
      <c r="C28" s="331"/>
      <c r="D28" s="98"/>
      <c r="E28" s="2"/>
      <c r="F28" s="2"/>
      <c r="G28" s="2"/>
    </row>
    <row r="29" spans="1:7" ht="13.5" thickBot="1">
      <c r="A29" s="31" t="s">
        <v>145</v>
      </c>
      <c r="B29" s="331" t="s">
        <v>54</v>
      </c>
      <c r="C29" s="331"/>
      <c r="D29" s="114"/>
      <c r="E29" s="2"/>
      <c r="F29" s="2"/>
      <c r="G29" s="2"/>
    </row>
    <row r="30" spans="1:7" ht="13.5" thickBot="1">
      <c r="A30" s="31" t="s">
        <v>146</v>
      </c>
      <c r="B30" s="331" t="s">
        <v>154</v>
      </c>
      <c r="C30" s="331"/>
      <c r="D30" s="114"/>
      <c r="E30" s="2"/>
      <c r="F30" s="2"/>
      <c r="G30" s="2"/>
    </row>
    <row r="31" spans="1:7" ht="13.5" thickBot="1">
      <c r="A31" s="31" t="s">
        <v>150</v>
      </c>
      <c r="B31" s="331" t="s">
        <v>147</v>
      </c>
      <c r="C31" s="331"/>
      <c r="D31" s="114">
        <v>0</v>
      </c>
      <c r="E31" s="2"/>
      <c r="F31" s="2"/>
      <c r="G31" s="2"/>
    </row>
    <row r="33" spans="4:4">
      <c r="D33" s="20"/>
    </row>
  </sheetData>
  <mergeCells count="39">
    <mergeCell ref="B30:C30"/>
    <mergeCell ref="B31:C31"/>
    <mergeCell ref="B24:C24"/>
    <mergeCell ref="B25:C25"/>
    <mergeCell ref="B26:C26"/>
    <mergeCell ref="B27:C27"/>
    <mergeCell ref="B28:C28"/>
    <mergeCell ref="B29:C29"/>
    <mergeCell ref="B15:C15"/>
    <mergeCell ref="B20:C20"/>
    <mergeCell ref="B21:C21"/>
    <mergeCell ref="B22:C22"/>
    <mergeCell ref="B23:C23"/>
    <mergeCell ref="B16:C16"/>
    <mergeCell ref="B17:C17"/>
    <mergeCell ref="B18:C18"/>
    <mergeCell ref="B19:C19"/>
    <mergeCell ref="A1:B8"/>
    <mergeCell ref="C1:H5"/>
    <mergeCell ref="I1:J1"/>
    <mergeCell ref="I2:J2"/>
    <mergeCell ref="I3:J3"/>
    <mergeCell ref="I4:J4"/>
    <mergeCell ref="I5:J5"/>
    <mergeCell ref="C6:D6"/>
    <mergeCell ref="E6:H6"/>
    <mergeCell ref="I6:J6"/>
    <mergeCell ref="C7:D7"/>
    <mergeCell ref="E7:H7"/>
    <mergeCell ref="I7:J7"/>
    <mergeCell ref="C8:D8"/>
    <mergeCell ref="E8:H8"/>
    <mergeCell ref="I8:J8"/>
    <mergeCell ref="A9:B9"/>
    <mergeCell ref="C9:D9"/>
    <mergeCell ref="H9:I9"/>
    <mergeCell ref="A10:B10"/>
    <mergeCell ref="A11:B11"/>
    <mergeCell ref="A12:B12"/>
  </mergeCells>
  <phoneticPr fontId="8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horizontalDpi="4294967295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58"/>
  <sheetViews>
    <sheetView topLeftCell="C19" workbookViewId="0">
      <selection activeCell="L26" sqref="L26"/>
    </sheetView>
  </sheetViews>
  <sheetFormatPr baseColWidth="10" defaultRowHeight="12.75"/>
  <cols>
    <col min="1" max="1" width="9" customWidth="1"/>
    <col min="2" max="2" width="19" customWidth="1"/>
    <col min="3" max="3" width="14.140625" customWidth="1"/>
    <col min="4" max="4" width="11" bestFit="1" customWidth="1"/>
    <col min="5" max="5" width="10.7109375" customWidth="1"/>
    <col min="6" max="6" width="11.85546875" customWidth="1"/>
    <col min="7" max="7" width="12.140625" customWidth="1"/>
    <col min="8" max="8" width="10.7109375" customWidth="1"/>
    <col min="9" max="10" width="13.140625" customWidth="1"/>
    <col min="11" max="11" width="12.42578125" customWidth="1"/>
    <col min="12" max="12" width="11.7109375" customWidth="1"/>
    <col min="13" max="13" width="12.42578125" customWidth="1"/>
    <col min="14" max="15" width="11.85546875" customWidth="1"/>
    <col min="16" max="16" width="13.28515625" customWidth="1"/>
  </cols>
  <sheetData>
    <row r="1" spans="1:16" ht="12.75" customHeight="1">
      <c r="A1" s="253"/>
      <c r="B1" s="253"/>
      <c r="C1" s="257" t="s">
        <v>207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4" t="s">
        <v>208</v>
      </c>
      <c r="O1" s="254"/>
      <c r="P1" s="254"/>
    </row>
    <row r="2" spans="1:16" ht="12.75" customHeight="1">
      <c r="A2" s="253"/>
      <c r="B2" s="253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4" t="s">
        <v>209</v>
      </c>
      <c r="O2" s="254"/>
      <c r="P2" s="254"/>
    </row>
    <row r="3" spans="1:16" ht="12.75" customHeight="1">
      <c r="A3" s="253"/>
      <c r="B3" s="253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4" t="s">
        <v>210</v>
      </c>
      <c r="O3" s="254"/>
      <c r="P3" s="254"/>
    </row>
    <row r="4" spans="1:16" ht="12.75" customHeight="1">
      <c r="A4" s="253"/>
      <c r="B4" s="253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4" t="s">
        <v>211</v>
      </c>
      <c r="O4" s="254"/>
      <c r="P4" s="254"/>
    </row>
    <row r="5" spans="1:16" ht="12.75" customHeight="1">
      <c r="A5" s="253"/>
      <c r="B5" s="253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5" t="s">
        <v>199</v>
      </c>
      <c r="O5" s="255"/>
      <c r="P5" s="255"/>
    </row>
    <row r="6" spans="1:16">
      <c r="A6" s="253"/>
      <c r="B6" s="253"/>
      <c r="C6" s="256" t="s">
        <v>212</v>
      </c>
      <c r="D6" s="256"/>
      <c r="E6" s="256"/>
      <c r="F6" s="256"/>
      <c r="G6" s="256"/>
      <c r="H6" s="256" t="s">
        <v>213</v>
      </c>
      <c r="I6" s="256"/>
      <c r="J6" s="256"/>
      <c r="K6" s="256"/>
      <c r="L6" s="256"/>
      <c r="M6" s="256" t="s">
        <v>214</v>
      </c>
      <c r="N6" s="256"/>
      <c r="O6" s="256"/>
      <c r="P6" s="256"/>
    </row>
    <row r="7" spans="1:16">
      <c r="A7" s="253"/>
      <c r="B7" s="253"/>
      <c r="C7" s="334" t="s">
        <v>215</v>
      </c>
      <c r="D7" s="334"/>
      <c r="E7" s="334"/>
      <c r="F7" s="334"/>
      <c r="G7" s="334"/>
      <c r="H7" s="256" t="s">
        <v>216</v>
      </c>
      <c r="I7" s="256"/>
      <c r="J7" s="256"/>
      <c r="K7" s="256"/>
      <c r="L7" s="256"/>
      <c r="M7" s="256" t="s">
        <v>217</v>
      </c>
      <c r="N7" s="256"/>
      <c r="O7" s="256"/>
      <c r="P7" s="256"/>
    </row>
    <row r="8" spans="1:16">
      <c r="A8" s="253"/>
      <c r="B8" s="253"/>
      <c r="C8" s="334"/>
      <c r="D8" s="334"/>
      <c r="E8" s="334"/>
      <c r="F8" s="334"/>
      <c r="G8" s="334"/>
      <c r="H8" s="256" t="s">
        <v>218</v>
      </c>
      <c r="I8" s="256"/>
      <c r="J8" s="256"/>
      <c r="K8" s="256"/>
      <c r="L8" s="256"/>
      <c r="M8" s="256" t="s">
        <v>219</v>
      </c>
      <c r="N8" s="256"/>
      <c r="O8" s="256"/>
      <c r="P8" s="256"/>
    </row>
    <row r="9" spans="1:16" ht="13.5" thickBot="1">
      <c r="A9" s="333" t="s">
        <v>55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</row>
    <row r="10" spans="1:16">
      <c r="A10" s="337" t="s">
        <v>27</v>
      </c>
      <c r="B10" s="339" t="s">
        <v>30</v>
      </c>
      <c r="C10" s="341" t="s">
        <v>56</v>
      </c>
      <c r="D10" s="339" t="s">
        <v>57</v>
      </c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5" t="s">
        <v>25</v>
      </c>
    </row>
    <row r="11" spans="1:16" ht="13.5" thickBot="1">
      <c r="A11" s="338"/>
      <c r="B11" s="340"/>
      <c r="C11" s="342"/>
      <c r="D11" s="21" t="s">
        <v>58</v>
      </c>
      <c r="E11" s="21" t="s">
        <v>59</v>
      </c>
      <c r="F11" s="21" t="s">
        <v>60</v>
      </c>
      <c r="G11" s="21" t="s">
        <v>61</v>
      </c>
      <c r="H11" s="21" t="s">
        <v>62</v>
      </c>
      <c r="I11" s="21" t="s">
        <v>63</v>
      </c>
      <c r="J11" s="21" t="s">
        <v>64</v>
      </c>
      <c r="K11" s="21" t="s">
        <v>65</v>
      </c>
      <c r="L11" s="21" t="s">
        <v>66</v>
      </c>
      <c r="M11" s="21" t="s">
        <v>67</v>
      </c>
      <c r="N11" s="21" t="s">
        <v>68</v>
      </c>
      <c r="O11" s="21" t="s">
        <v>69</v>
      </c>
      <c r="P11" s="336"/>
    </row>
    <row r="12" spans="1:16">
      <c r="A12" s="116">
        <v>1000</v>
      </c>
      <c r="B12" s="22" t="s">
        <v>70</v>
      </c>
      <c r="C12" s="121">
        <f>P12</f>
        <v>135797566</v>
      </c>
      <c r="D12" s="121">
        <f>D14</f>
        <v>11316463</v>
      </c>
      <c r="E12" s="121">
        <f t="shared" ref="E12:O12" si="0">E14</f>
        <v>11316463</v>
      </c>
      <c r="F12" s="121">
        <f t="shared" si="0"/>
        <v>11316463</v>
      </c>
      <c r="G12" s="121">
        <f t="shared" si="0"/>
        <v>11316463</v>
      </c>
      <c r="H12" s="121">
        <f t="shared" si="0"/>
        <v>11316463</v>
      </c>
      <c r="I12" s="121">
        <f t="shared" si="0"/>
        <v>11316463</v>
      </c>
      <c r="J12" s="121">
        <f t="shared" si="0"/>
        <v>11316463</v>
      </c>
      <c r="K12" s="121">
        <f t="shared" si="0"/>
        <v>11316463</v>
      </c>
      <c r="L12" s="121">
        <f t="shared" si="0"/>
        <v>11316463</v>
      </c>
      <c r="M12" s="121">
        <f t="shared" si="0"/>
        <v>11316463</v>
      </c>
      <c r="N12" s="121">
        <f t="shared" si="0"/>
        <v>11316463</v>
      </c>
      <c r="O12" s="121">
        <f t="shared" si="0"/>
        <v>11316473</v>
      </c>
      <c r="P12" s="121">
        <f>SUM(D12:O12)</f>
        <v>135797566</v>
      </c>
    </row>
    <row r="13" spans="1:16">
      <c r="A13" s="117">
        <v>1001</v>
      </c>
      <c r="B13" s="23" t="s">
        <v>71</v>
      </c>
      <c r="C13" s="125">
        <f>'POA-02'!J21</f>
        <v>0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3"/>
    </row>
    <row r="14" spans="1:16">
      <c r="A14" s="117">
        <v>1002</v>
      </c>
      <c r="B14" s="23" t="s">
        <v>72</v>
      </c>
      <c r="C14" s="125">
        <f>P14</f>
        <v>135797566</v>
      </c>
      <c r="D14" s="122">
        <v>11316463</v>
      </c>
      <c r="E14" s="122">
        <v>11316463</v>
      </c>
      <c r="F14" s="122">
        <v>11316463</v>
      </c>
      <c r="G14" s="122">
        <v>11316463</v>
      </c>
      <c r="H14" s="122">
        <v>11316463</v>
      </c>
      <c r="I14" s="122">
        <v>11316463</v>
      </c>
      <c r="J14" s="122">
        <v>11316463</v>
      </c>
      <c r="K14" s="122">
        <v>11316463</v>
      </c>
      <c r="L14" s="122">
        <v>11316463</v>
      </c>
      <c r="M14" s="122">
        <v>11316463</v>
      </c>
      <c r="N14" s="122">
        <v>11316463</v>
      </c>
      <c r="O14" s="122">
        <v>11316473</v>
      </c>
      <c r="P14" s="139">
        <f>SUM(D14:O14)</f>
        <v>135797566</v>
      </c>
    </row>
    <row r="15" spans="1:16">
      <c r="A15" s="118">
        <v>2000</v>
      </c>
      <c r="B15" s="23" t="s">
        <v>73</v>
      </c>
      <c r="C15" s="124">
        <f>SUM(C16:C49)</f>
        <v>176123576</v>
      </c>
      <c r="D15" s="124">
        <f>SUM(D16:D47)</f>
        <v>1114467.5833333333</v>
      </c>
      <c r="E15" s="124">
        <f t="shared" ref="E15:O15" si="1">SUM(E16:E47)</f>
        <v>14070811.583333334</v>
      </c>
      <c r="F15" s="124">
        <f t="shared" si="1"/>
        <v>14115807.583333334</v>
      </c>
      <c r="G15" s="124">
        <f t="shared" si="1"/>
        <v>15682257.583333334</v>
      </c>
      <c r="H15" s="124">
        <f t="shared" si="1"/>
        <v>14571137.583333334</v>
      </c>
      <c r="I15" s="124">
        <f t="shared" si="1"/>
        <v>14793347.583333334</v>
      </c>
      <c r="J15" s="124">
        <f t="shared" si="1"/>
        <v>13115137.583333334</v>
      </c>
      <c r="K15" s="124">
        <f t="shared" si="1"/>
        <v>13004534.583333334</v>
      </c>
      <c r="L15" s="124">
        <f t="shared" si="1"/>
        <v>13004534.583333334</v>
      </c>
      <c r="M15" s="124">
        <f t="shared" si="1"/>
        <v>20015137.583333332</v>
      </c>
      <c r="N15" s="124">
        <f t="shared" si="1"/>
        <v>22454467.583333332</v>
      </c>
      <c r="O15" s="124">
        <f t="shared" si="1"/>
        <v>20181934.583333332</v>
      </c>
      <c r="P15" s="124">
        <f>SUM(D15:O15)</f>
        <v>176123576</v>
      </c>
    </row>
    <row r="16" spans="1:16">
      <c r="A16" s="117">
        <v>2001</v>
      </c>
      <c r="B16" s="23" t="s">
        <v>74</v>
      </c>
      <c r="C16" s="125">
        <f>'POA-04'!G18</f>
        <v>0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39"/>
    </row>
    <row r="17" spans="1:17">
      <c r="A17" s="117">
        <v>2002</v>
      </c>
      <c r="B17" s="23" t="s">
        <v>75</v>
      </c>
      <c r="C17" s="125">
        <f>'POA-03'!H15</f>
        <v>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39">
        <f>G17</f>
        <v>0</v>
      </c>
    </row>
    <row r="18" spans="1:17">
      <c r="A18" s="117" t="s">
        <v>76</v>
      </c>
      <c r="B18" s="23" t="s">
        <v>77</v>
      </c>
      <c r="C18" s="125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39"/>
    </row>
    <row r="19" spans="1:17">
      <c r="A19" s="117" t="s">
        <v>78</v>
      </c>
      <c r="B19" s="23" t="s">
        <v>79</v>
      </c>
      <c r="C19" s="125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39"/>
    </row>
    <row r="20" spans="1:17">
      <c r="A20" s="117" t="s">
        <v>80</v>
      </c>
      <c r="B20" s="23" t="s">
        <v>81</v>
      </c>
      <c r="C20" s="125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39"/>
    </row>
    <row r="21" spans="1:17" ht="20.45" customHeight="1">
      <c r="A21" s="117">
        <v>2003</v>
      </c>
      <c r="B21" s="24" t="s">
        <v>155</v>
      </c>
      <c r="C21" s="125">
        <f>'POA-06'!D17</f>
        <v>0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39">
        <f>E21</f>
        <v>0</v>
      </c>
    </row>
    <row r="22" spans="1:17" ht="19.149999999999999" customHeight="1">
      <c r="A22" s="117" t="s">
        <v>83</v>
      </c>
      <c r="B22" s="24" t="s">
        <v>84</v>
      </c>
      <c r="C22" s="125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39"/>
    </row>
    <row r="23" spans="1:17" ht="19.149999999999999" customHeight="1">
      <c r="A23" s="117" t="s">
        <v>85</v>
      </c>
      <c r="B23" s="24" t="s">
        <v>82</v>
      </c>
      <c r="C23" s="125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39"/>
      <c r="Q23" s="245">
        <f>P31-C31</f>
        <v>0</v>
      </c>
    </row>
    <row r="24" spans="1:17">
      <c r="A24" s="117">
        <v>2004</v>
      </c>
      <c r="B24" s="23" t="s">
        <v>86</v>
      </c>
      <c r="C24" s="125">
        <f>'POA-06'!D18</f>
        <v>0</v>
      </c>
      <c r="D24" s="122">
        <v>0</v>
      </c>
      <c r="E24" s="122">
        <f>+D24</f>
        <v>0</v>
      </c>
      <c r="F24" s="122">
        <f>+E24</f>
        <v>0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3"/>
    </row>
    <row r="25" spans="1:17">
      <c r="A25" s="117" t="s">
        <v>87</v>
      </c>
      <c r="B25" s="23" t="s">
        <v>88</v>
      </c>
      <c r="C25" s="125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3"/>
    </row>
    <row r="26" spans="1:17">
      <c r="A26" s="117" t="s">
        <v>89</v>
      </c>
      <c r="B26" s="23" t="s">
        <v>90</v>
      </c>
      <c r="C26" s="125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3"/>
    </row>
    <row r="27" spans="1:17">
      <c r="A27" s="117" t="s">
        <v>91</v>
      </c>
      <c r="B27" s="23" t="s">
        <v>92</v>
      </c>
      <c r="C27" s="125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3"/>
    </row>
    <row r="28" spans="1:17">
      <c r="A28" s="117">
        <v>2005</v>
      </c>
      <c r="B28" s="23" t="s">
        <v>93</v>
      </c>
      <c r="C28" s="125">
        <f>'POA-06'!D19</f>
        <v>13373611</v>
      </c>
      <c r="D28" s="122">
        <f>C28/12</f>
        <v>1114467.5833333333</v>
      </c>
      <c r="E28" s="122">
        <f>+D28</f>
        <v>1114467.5833333333</v>
      </c>
      <c r="F28" s="122">
        <f>+E28</f>
        <v>1114467.5833333333</v>
      </c>
      <c r="G28" s="122">
        <f>C28/12</f>
        <v>1114467.5833333333</v>
      </c>
      <c r="H28" s="122">
        <f>C28/12</f>
        <v>1114467.5833333333</v>
      </c>
      <c r="I28" s="122">
        <f>C28/12</f>
        <v>1114467.5833333333</v>
      </c>
      <c r="J28" s="122">
        <f>C28/12</f>
        <v>1114467.5833333333</v>
      </c>
      <c r="K28" s="122">
        <f>C28/12</f>
        <v>1114467.5833333333</v>
      </c>
      <c r="L28" s="122">
        <f>C28/12</f>
        <v>1114467.5833333333</v>
      </c>
      <c r="M28" s="122">
        <f>C28/12</f>
        <v>1114467.5833333333</v>
      </c>
      <c r="N28" s="122">
        <f>C28/12</f>
        <v>1114467.5833333333</v>
      </c>
      <c r="O28" s="122">
        <f>C28/12</f>
        <v>1114467.5833333333</v>
      </c>
      <c r="P28" s="123">
        <f>SUM(D28:O28)</f>
        <v>13373611.000000002</v>
      </c>
    </row>
    <row r="29" spans="1:17">
      <c r="A29" s="117" t="s">
        <v>94</v>
      </c>
      <c r="B29" s="23" t="s">
        <v>95</v>
      </c>
      <c r="C29" s="125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3"/>
    </row>
    <row r="30" spans="1:17">
      <c r="A30" s="117" t="s">
        <v>96</v>
      </c>
      <c r="B30" s="23" t="s">
        <v>97</v>
      </c>
      <c r="C30" s="125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3"/>
    </row>
    <row r="31" spans="1:17">
      <c r="A31" s="117">
        <v>2006</v>
      </c>
      <c r="B31" s="23" t="s">
        <v>98</v>
      </c>
      <c r="C31" s="125">
        <f>'POA-06'!D20</f>
        <v>162749965</v>
      </c>
      <c r="D31" s="122"/>
      <c r="E31" s="122">
        <v>12956344</v>
      </c>
      <c r="F31" s="122">
        <v>13001340</v>
      </c>
      <c r="G31" s="122">
        <v>14567790</v>
      </c>
      <c r="H31" s="122">
        <v>13456670</v>
      </c>
      <c r="I31" s="122">
        <v>13678880</v>
      </c>
      <c r="J31" s="122">
        <v>12000670</v>
      </c>
      <c r="K31" s="122">
        <v>11890067</v>
      </c>
      <c r="L31" s="122">
        <v>11890067</v>
      </c>
      <c r="M31" s="122">
        <v>18900670</v>
      </c>
      <c r="N31" s="122">
        <v>21340000</v>
      </c>
      <c r="O31" s="122">
        <v>19067467</v>
      </c>
      <c r="P31" s="123">
        <f>SUM(D31:O31)</f>
        <v>162749965</v>
      </c>
    </row>
    <row r="32" spans="1:17">
      <c r="A32" s="117" t="s">
        <v>99</v>
      </c>
      <c r="B32" s="23" t="s">
        <v>100</v>
      </c>
      <c r="C32" s="125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3"/>
    </row>
    <row r="33" spans="1:16" ht="18.75">
      <c r="A33" s="117" t="s">
        <v>101</v>
      </c>
      <c r="B33" s="24" t="s">
        <v>102</v>
      </c>
      <c r="C33" s="125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3"/>
    </row>
    <row r="34" spans="1:16">
      <c r="A34" s="117" t="s">
        <v>103</v>
      </c>
      <c r="B34" s="23" t="s">
        <v>104</v>
      </c>
      <c r="C34" s="125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3"/>
    </row>
    <row r="35" spans="1:16" ht="19.899999999999999" customHeight="1">
      <c r="A35" s="117">
        <v>2007</v>
      </c>
      <c r="B35" s="24" t="s">
        <v>105</v>
      </c>
      <c r="C35" s="125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3"/>
    </row>
    <row r="36" spans="1:16" ht="21" customHeight="1">
      <c r="A36" s="117">
        <v>2008</v>
      </c>
      <c r="B36" s="24" t="s">
        <v>106</v>
      </c>
      <c r="C36" s="125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3">
        <f>SUM(D36:O36)</f>
        <v>0</v>
      </c>
    </row>
    <row r="37" spans="1:16">
      <c r="A37" s="117">
        <v>2009</v>
      </c>
      <c r="B37" s="23" t="s">
        <v>107</v>
      </c>
      <c r="C37" s="125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3"/>
    </row>
    <row r="38" spans="1:16" ht="18.75">
      <c r="A38" s="117">
        <v>2010</v>
      </c>
      <c r="B38" s="24" t="s">
        <v>108</v>
      </c>
      <c r="C38" s="125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</row>
    <row r="39" spans="1:16" ht="18.75">
      <c r="A39" s="117">
        <v>2011</v>
      </c>
      <c r="B39" s="45" t="s">
        <v>156</v>
      </c>
      <c r="C39" s="125">
        <f>'POA-06'!D25</f>
        <v>0</v>
      </c>
      <c r="D39" s="122">
        <v>0</v>
      </c>
      <c r="E39" s="122">
        <f>+D39</f>
        <v>0</v>
      </c>
      <c r="F39" s="122">
        <f>+E39</f>
        <v>0</v>
      </c>
      <c r="G39" s="122"/>
      <c r="H39" s="122"/>
      <c r="I39" s="122"/>
      <c r="J39" s="122"/>
      <c r="K39" s="122"/>
      <c r="L39" s="122"/>
      <c r="M39" s="122"/>
      <c r="N39" s="122"/>
      <c r="O39" s="122"/>
      <c r="P39" s="123"/>
    </row>
    <row r="40" spans="1:16" ht="18.75">
      <c r="A40" s="117">
        <v>2012</v>
      </c>
      <c r="B40" s="24" t="s">
        <v>148</v>
      </c>
      <c r="C40" s="125">
        <f>'POA-06'!D26</f>
        <v>0</v>
      </c>
      <c r="D40" s="122">
        <v>0</v>
      </c>
      <c r="E40" s="122">
        <v>0</v>
      </c>
      <c r="F40" s="122">
        <v>0</v>
      </c>
      <c r="G40" s="122"/>
      <c r="H40" s="122"/>
      <c r="I40" s="122"/>
      <c r="J40" s="122"/>
      <c r="K40" s="122"/>
      <c r="L40" s="122"/>
      <c r="M40" s="122"/>
      <c r="N40" s="122"/>
      <c r="O40" s="122"/>
      <c r="P40" s="123"/>
    </row>
    <row r="41" spans="1:16">
      <c r="A41" s="117">
        <v>2013</v>
      </c>
      <c r="B41" s="23" t="s">
        <v>109</v>
      </c>
      <c r="C41" s="125">
        <f>'POA-06'!D27</f>
        <v>0</v>
      </c>
      <c r="D41" s="122">
        <v>0</v>
      </c>
      <c r="E41" s="122">
        <f>+D41</f>
        <v>0</v>
      </c>
      <c r="F41" s="122">
        <f>+E41</f>
        <v>0</v>
      </c>
      <c r="G41" s="122"/>
      <c r="H41" s="122"/>
      <c r="I41" s="122"/>
      <c r="J41" s="122"/>
      <c r="K41" s="122"/>
      <c r="L41" s="122"/>
      <c r="M41" s="122"/>
      <c r="N41" s="122"/>
      <c r="O41" s="122"/>
      <c r="P41" s="123"/>
    </row>
    <row r="42" spans="1:16">
      <c r="A42" s="117">
        <v>2014</v>
      </c>
      <c r="B42" s="23" t="s">
        <v>110</v>
      </c>
      <c r="C42" s="125"/>
      <c r="D42" s="125">
        <v>0</v>
      </c>
      <c r="E42" s="125">
        <v>0</v>
      </c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3"/>
    </row>
    <row r="43" spans="1:16">
      <c r="A43" s="117">
        <v>2015</v>
      </c>
      <c r="B43" s="23" t="s">
        <v>111</v>
      </c>
      <c r="C43" s="125">
        <f>'POA-06'!D29</f>
        <v>0</v>
      </c>
      <c r="D43" s="122">
        <v>0</v>
      </c>
      <c r="E43" s="122">
        <f>+D43</f>
        <v>0</v>
      </c>
      <c r="F43" s="122">
        <f>+E43</f>
        <v>0</v>
      </c>
      <c r="G43" s="125"/>
      <c r="H43" s="125"/>
      <c r="I43" s="125"/>
      <c r="J43" s="125"/>
      <c r="K43" s="125"/>
      <c r="L43" s="125"/>
      <c r="M43" s="125"/>
      <c r="N43" s="125"/>
      <c r="O43" s="125"/>
      <c r="P43" s="123"/>
    </row>
    <row r="44" spans="1:16">
      <c r="A44" s="117" t="s">
        <v>112</v>
      </c>
      <c r="B44" s="23" t="s">
        <v>113</v>
      </c>
      <c r="C44" s="125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1:16">
      <c r="A45" s="117" t="s">
        <v>114</v>
      </c>
      <c r="B45" s="23" t="s">
        <v>115</v>
      </c>
      <c r="C45" s="125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1:16">
      <c r="A46" s="117">
        <v>2016</v>
      </c>
      <c r="B46" s="23" t="s">
        <v>157</v>
      </c>
      <c r="C46" s="125">
        <f>'POA-06'!D30</f>
        <v>0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39">
        <f>SUM(D46:O46)</f>
        <v>0</v>
      </c>
    </row>
    <row r="47" spans="1:16">
      <c r="A47" s="117">
        <v>2017</v>
      </c>
      <c r="B47" s="23" t="s">
        <v>116</v>
      </c>
      <c r="C47" s="125">
        <v>0</v>
      </c>
      <c r="D47" s="122">
        <v>0</v>
      </c>
      <c r="E47" s="122">
        <v>0</v>
      </c>
      <c r="F47" s="122">
        <v>0</v>
      </c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1:16">
      <c r="A48" s="117">
        <v>3000</v>
      </c>
      <c r="B48" s="23" t="s">
        <v>158</v>
      </c>
      <c r="C48" s="125">
        <f>'POA-06'!D31</f>
        <v>0</v>
      </c>
      <c r="D48" s="122">
        <f>C48/12</f>
        <v>0</v>
      </c>
      <c r="E48" s="122">
        <f>+D48</f>
        <v>0</v>
      </c>
      <c r="F48" s="122">
        <f>+E48</f>
        <v>0</v>
      </c>
      <c r="G48" s="122"/>
      <c r="H48" s="122"/>
      <c r="I48" s="122"/>
      <c r="J48" s="122"/>
      <c r="K48" s="122"/>
      <c r="L48" s="122"/>
      <c r="M48" s="122"/>
      <c r="N48" s="122"/>
      <c r="O48" s="122"/>
      <c r="P48" s="123"/>
    </row>
    <row r="49" spans="1:17">
      <c r="A49" s="118">
        <v>4000</v>
      </c>
      <c r="B49" s="23" t="s">
        <v>117</v>
      </c>
      <c r="C49" s="124">
        <v>0</v>
      </c>
      <c r="D49" s="126">
        <v>0</v>
      </c>
      <c r="E49" s="126">
        <v>0</v>
      </c>
      <c r="F49" s="126">
        <v>0</v>
      </c>
      <c r="G49" s="126"/>
      <c r="H49" s="126"/>
      <c r="I49" s="126"/>
      <c r="J49" s="126"/>
      <c r="K49" s="126"/>
      <c r="L49" s="126"/>
      <c r="M49" s="126"/>
      <c r="N49" s="126"/>
      <c r="O49" s="126"/>
      <c r="P49" s="123"/>
    </row>
    <row r="50" spans="1:17">
      <c r="A50" s="118">
        <v>5000</v>
      </c>
      <c r="B50" s="23" t="s">
        <v>118</v>
      </c>
      <c r="C50" s="124">
        <f>'POA-05'!C31</f>
        <v>250000000</v>
      </c>
      <c r="D50" s="122">
        <v>0</v>
      </c>
      <c r="E50" s="122"/>
      <c r="F50" s="122"/>
      <c r="G50" s="122"/>
      <c r="H50" s="122">
        <v>210000000</v>
      </c>
      <c r="I50" s="122"/>
      <c r="J50" s="122"/>
      <c r="K50" s="122"/>
      <c r="L50" s="122"/>
      <c r="M50" s="122"/>
      <c r="N50" s="122"/>
      <c r="O50" s="122">
        <v>40000000</v>
      </c>
      <c r="P50" s="127">
        <f>SUM(D50:O50)</f>
        <v>250000000</v>
      </c>
    </row>
    <row r="51" spans="1:17">
      <c r="A51" s="118">
        <v>6000</v>
      </c>
      <c r="B51" s="23" t="s">
        <v>119</v>
      </c>
      <c r="C51" s="124"/>
      <c r="D51" s="126">
        <v>0</v>
      </c>
      <c r="E51" s="126">
        <v>0</v>
      </c>
      <c r="F51" s="126">
        <v>0</v>
      </c>
      <c r="G51" s="126"/>
      <c r="H51" s="126"/>
      <c r="I51" s="126"/>
      <c r="J51" s="126"/>
      <c r="K51" s="126"/>
      <c r="L51" s="126"/>
      <c r="M51" s="126"/>
      <c r="N51" s="126"/>
      <c r="O51" s="126"/>
      <c r="P51" s="123"/>
    </row>
    <row r="52" spans="1:17">
      <c r="A52" s="119">
        <v>7000</v>
      </c>
      <c r="B52" s="23" t="s">
        <v>120</v>
      </c>
      <c r="C52" s="124">
        <v>0</v>
      </c>
      <c r="D52" s="126">
        <v>0</v>
      </c>
      <c r="E52" s="126">
        <v>0</v>
      </c>
      <c r="F52" s="126"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6">
        <v>0</v>
      </c>
      <c r="O52" s="126">
        <v>0</v>
      </c>
      <c r="P52" s="123">
        <f>SUM(D52:O52)</f>
        <v>0</v>
      </c>
    </row>
    <row r="53" spans="1:17" ht="13.5" thickBot="1">
      <c r="A53" s="119">
        <v>8000</v>
      </c>
      <c r="B53" s="120" t="s">
        <v>121</v>
      </c>
      <c r="C53" s="128">
        <v>0</v>
      </c>
      <c r="D53" s="126">
        <v>0</v>
      </c>
      <c r="E53" s="126">
        <v>0</v>
      </c>
      <c r="F53" s="129">
        <v>0</v>
      </c>
      <c r="G53" s="129">
        <v>0</v>
      </c>
      <c r="H53" s="129">
        <v>0</v>
      </c>
      <c r="I53" s="129">
        <v>0</v>
      </c>
      <c r="J53" s="129"/>
      <c r="K53" s="129">
        <v>0</v>
      </c>
      <c r="L53" s="129">
        <v>0</v>
      </c>
      <c r="M53" s="129">
        <v>0</v>
      </c>
      <c r="N53" s="129">
        <v>0</v>
      </c>
      <c r="O53" s="129">
        <v>0</v>
      </c>
      <c r="P53" s="130">
        <f>SUM(D53:O53)</f>
        <v>0</v>
      </c>
    </row>
    <row r="54" spans="1:17" ht="13.5" thickBot="1">
      <c r="A54" s="343" t="s">
        <v>25</v>
      </c>
      <c r="B54" s="343"/>
      <c r="C54" s="25">
        <f>SUM(C12,C15,C50)</f>
        <v>561921142</v>
      </c>
      <c r="D54" s="25">
        <f t="shared" ref="D54:O54" si="2">SUM(D12,D15,D48,D49,D50,D51,D52,D53)</f>
        <v>12430930.583333334</v>
      </c>
      <c r="E54" s="25">
        <f t="shared" si="2"/>
        <v>25387274.583333336</v>
      </c>
      <c r="F54" s="25">
        <f t="shared" si="2"/>
        <v>25432270.583333336</v>
      </c>
      <c r="G54" s="25">
        <f t="shared" si="2"/>
        <v>26998720.583333336</v>
      </c>
      <c r="H54" s="25">
        <f t="shared" si="2"/>
        <v>235887600.58333334</v>
      </c>
      <c r="I54" s="25">
        <f t="shared" si="2"/>
        <v>26109810.583333336</v>
      </c>
      <c r="J54" s="25">
        <f t="shared" si="2"/>
        <v>24431600.583333336</v>
      </c>
      <c r="K54" s="25">
        <f t="shared" si="2"/>
        <v>24320997.583333336</v>
      </c>
      <c r="L54" s="25">
        <f t="shared" si="2"/>
        <v>24320997.583333336</v>
      </c>
      <c r="M54" s="25">
        <f t="shared" si="2"/>
        <v>31331600.583333332</v>
      </c>
      <c r="N54" s="25">
        <f t="shared" si="2"/>
        <v>33770930.583333328</v>
      </c>
      <c r="O54" s="25">
        <f t="shared" si="2"/>
        <v>71498407.583333328</v>
      </c>
      <c r="P54" s="25">
        <f>SUM(P12,P15,P50,P51)</f>
        <v>561921142</v>
      </c>
    </row>
    <row r="56" spans="1:17">
      <c r="C56" s="20"/>
      <c r="Q56" s="20">
        <f>561921142-P54</f>
        <v>0</v>
      </c>
    </row>
    <row r="57" spans="1:17">
      <c r="C57" s="27"/>
      <c r="E57" s="27"/>
      <c r="F57" s="42"/>
    </row>
    <row r="58" spans="1:17">
      <c r="E58" s="27"/>
    </row>
  </sheetData>
  <mergeCells count="22">
    <mergeCell ref="P10:P11"/>
    <mergeCell ref="A10:A11"/>
    <mergeCell ref="B10:B11"/>
    <mergeCell ref="C10:C11"/>
    <mergeCell ref="D10:O10"/>
    <mergeCell ref="A54:B54"/>
    <mergeCell ref="C1:M5"/>
    <mergeCell ref="N1:P1"/>
    <mergeCell ref="N2:P2"/>
    <mergeCell ref="N3:P3"/>
    <mergeCell ref="N4:P4"/>
    <mergeCell ref="N5:P5"/>
    <mergeCell ref="A9:P9"/>
    <mergeCell ref="C6:G6"/>
    <mergeCell ref="H6:L6"/>
    <mergeCell ref="M6:P6"/>
    <mergeCell ref="C7:G8"/>
    <mergeCell ref="H7:L7"/>
    <mergeCell ref="M7:P7"/>
    <mergeCell ref="H8:L8"/>
    <mergeCell ref="M8:P8"/>
    <mergeCell ref="A1:B8"/>
  </mergeCells>
  <phoneticPr fontId="8" type="noConversion"/>
  <printOptions horizontalCentered="1" verticalCentered="1"/>
  <pageMargins left="1.0900000000000001" right="0.98425196850393704" top="0.98425196850393704" bottom="0.98425196850393704" header="0" footer="0"/>
  <pageSetup paperSize="5" scale="85" orientation="landscape" horizont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51"/>
  <sheetViews>
    <sheetView topLeftCell="A23" workbookViewId="0">
      <selection activeCell="N33" sqref="N33"/>
    </sheetView>
  </sheetViews>
  <sheetFormatPr baseColWidth="10" defaultRowHeight="12.75"/>
  <cols>
    <col min="1" max="1" width="8.7109375" customWidth="1"/>
    <col min="2" max="2" width="24.7109375" customWidth="1"/>
    <col min="3" max="3" width="13.42578125" customWidth="1"/>
    <col min="4" max="4" width="13.5703125" customWidth="1"/>
    <col min="5" max="5" width="12.85546875" customWidth="1"/>
    <col min="6" max="6" width="12.5703125" bestFit="1" customWidth="1"/>
    <col min="7" max="8" width="12" bestFit="1" customWidth="1"/>
    <col min="9" max="9" width="14.140625" customWidth="1"/>
    <col min="10" max="11" width="12.5703125" bestFit="1" customWidth="1"/>
    <col min="12" max="12" width="13.5703125" bestFit="1" customWidth="1"/>
    <col min="14" max="14" width="16.5703125" bestFit="1" customWidth="1"/>
  </cols>
  <sheetData>
    <row r="1" spans="1:12" ht="12.75" customHeight="1">
      <c r="A1" s="287"/>
      <c r="B1" s="288"/>
      <c r="C1" s="293" t="s">
        <v>207</v>
      </c>
      <c r="D1" s="293"/>
      <c r="E1" s="293"/>
      <c r="F1" s="293"/>
      <c r="G1" s="293"/>
      <c r="H1" s="295" t="s">
        <v>208</v>
      </c>
      <c r="I1" s="296"/>
    </row>
    <row r="2" spans="1:12" ht="12.75" customHeight="1">
      <c r="A2" s="289"/>
      <c r="B2" s="290"/>
      <c r="C2" s="294"/>
      <c r="D2" s="294"/>
      <c r="E2" s="294"/>
      <c r="F2" s="294"/>
      <c r="G2" s="294"/>
      <c r="H2" s="297" t="s">
        <v>209</v>
      </c>
      <c r="I2" s="298"/>
    </row>
    <row r="3" spans="1:12" ht="12.75" customHeight="1">
      <c r="A3" s="289"/>
      <c r="B3" s="290"/>
      <c r="C3" s="294"/>
      <c r="D3" s="294"/>
      <c r="E3" s="294"/>
      <c r="F3" s="294"/>
      <c r="G3" s="294"/>
      <c r="H3" s="297" t="s">
        <v>210</v>
      </c>
      <c r="I3" s="298"/>
    </row>
    <row r="4" spans="1:12" ht="12.75" customHeight="1">
      <c r="A4" s="289"/>
      <c r="B4" s="290"/>
      <c r="C4" s="294"/>
      <c r="D4" s="294"/>
      <c r="E4" s="294"/>
      <c r="F4" s="294"/>
      <c r="G4" s="294"/>
      <c r="H4" s="297" t="s">
        <v>211</v>
      </c>
      <c r="I4" s="298"/>
    </row>
    <row r="5" spans="1:12" ht="12.75" customHeight="1">
      <c r="A5" s="289"/>
      <c r="B5" s="290"/>
      <c r="C5" s="294"/>
      <c r="D5" s="294"/>
      <c r="E5" s="294"/>
      <c r="F5" s="294"/>
      <c r="G5" s="294"/>
      <c r="H5" s="299" t="s">
        <v>199</v>
      </c>
      <c r="I5" s="300"/>
    </row>
    <row r="6" spans="1:12">
      <c r="A6" s="289"/>
      <c r="B6" s="290"/>
      <c r="C6" s="279" t="s">
        <v>212</v>
      </c>
      <c r="D6" s="279"/>
      <c r="E6" s="279" t="s">
        <v>213</v>
      </c>
      <c r="F6" s="279"/>
      <c r="G6" s="279"/>
      <c r="H6" s="279" t="s">
        <v>214</v>
      </c>
      <c r="I6" s="280"/>
    </row>
    <row r="7" spans="1:12" ht="12.75" customHeight="1">
      <c r="A7" s="289"/>
      <c r="B7" s="290"/>
      <c r="C7" s="345" t="s">
        <v>215</v>
      </c>
      <c r="D7" s="345"/>
      <c r="E7" s="279" t="s">
        <v>216</v>
      </c>
      <c r="F7" s="279"/>
      <c r="G7" s="279"/>
      <c r="H7" s="279" t="s">
        <v>217</v>
      </c>
      <c r="I7" s="280"/>
    </row>
    <row r="8" spans="1:12">
      <c r="A8" s="291"/>
      <c r="B8" s="292"/>
      <c r="C8" s="346"/>
      <c r="D8" s="346"/>
      <c r="E8" s="281" t="s">
        <v>218</v>
      </c>
      <c r="F8" s="281"/>
      <c r="G8" s="281"/>
      <c r="H8" s="281" t="s">
        <v>219</v>
      </c>
      <c r="I8" s="282"/>
    </row>
    <row r="9" spans="1:12" ht="13.5" thickBot="1">
      <c r="A9" s="344" t="s">
        <v>55</v>
      </c>
      <c r="B9" s="344"/>
      <c r="C9" s="344"/>
      <c r="D9" s="344"/>
      <c r="E9" s="344"/>
      <c r="F9" s="344"/>
      <c r="G9" s="344"/>
      <c r="H9" s="344"/>
      <c r="I9" s="344"/>
    </row>
    <row r="10" spans="1:12" ht="13.5" thickBot="1">
      <c r="A10" s="347" t="s">
        <v>200</v>
      </c>
      <c r="B10" s="349" t="s">
        <v>30</v>
      </c>
      <c r="C10" s="353" t="s">
        <v>169</v>
      </c>
      <c r="D10" s="354"/>
      <c r="E10" s="354"/>
      <c r="F10" s="354"/>
      <c r="G10" s="354"/>
      <c r="H10" s="354"/>
      <c r="I10" s="354"/>
      <c r="J10" s="354"/>
      <c r="K10" s="355"/>
      <c r="L10" s="351" t="s">
        <v>25</v>
      </c>
    </row>
    <row r="11" spans="1:12" ht="13.5" thickBot="1">
      <c r="A11" s="348"/>
      <c r="B11" s="350"/>
      <c r="C11" s="73" t="s">
        <v>170</v>
      </c>
      <c r="D11" s="73" t="s">
        <v>171</v>
      </c>
      <c r="E11" s="73" t="s">
        <v>172</v>
      </c>
      <c r="F11" s="73" t="s">
        <v>173</v>
      </c>
      <c r="G11" s="73" t="s">
        <v>174</v>
      </c>
      <c r="H11" s="73" t="s">
        <v>175</v>
      </c>
      <c r="I11" s="73" t="s">
        <v>176</v>
      </c>
      <c r="J11" s="73" t="s">
        <v>192</v>
      </c>
      <c r="K11" s="73" t="s">
        <v>193</v>
      </c>
      <c r="L11" s="352"/>
    </row>
    <row r="12" spans="1:12">
      <c r="A12" s="74">
        <v>1000</v>
      </c>
      <c r="B12" s="75" t="s">
        <v>70</v>
      </c>
      <c r="C12" s="131">
        <f t="shared" ref="C12:K12" si="0">C14</f>
        <v>20000000</v>
      </c>
      <c r="D12" s="131">
        <f t="shared" si="0"/>
        <v>24000000</v>
      </c>
      <c r="E12" s="131">
        <f t="shared" si="0"/>
        <v>0</v>
      </c>
      <c r="F12" s="131">
        <f t="shared" si="0"/>
        <v>20000000</v>
      </c>
      <c r="G12" s="131">
        <f t="shared" si="0"/>
        <v>30797566</v>
      </c>
      <c r="H12" s="131">
        <f t="shared" si="0"/>
        <v>30000000</v>
      </c>
      <c r="I12" s="131">
        <f t="shared" si="0"/>
        <v>0</v>
      </c>
      <c r="J12" s="131">
        <f t="shared" si="0"/>
        <v>11000000</v>
      </c>
      <c r="K12" s="131">
        <f t="shared" si="0"/>
        <v>0</v>
      </c>
      <c r="L12" s="132">
        <f>SUM(C12:K12)</f>
        <v>135797566</v>
      </c>
    </row>
    <row r="13" spans="1:12">
      <c r="A13" s="76">
        <v>1001</v>
      </c>
      <c r="B13" s="76" t="s">
        <v>71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2">
        <f>SUM(C13:K13)</f>
        <v>0</v>
      </c>
    </row>
    <row r="14" spans="1:12">
      <c r="A14" s="76">
        <v>1002</v>
      </c>
      <c r="B14" s="76" t="s">
        <v>72</v>
      </c>
      <c r="C14" s="133">
        <v>20000000</v>
      </c>
      <c r="D14" s="133">
        <v>24000000</v>
      </c>
      <c r="E14" s="133">
        <v>0</v>
      </c>
      <c r="F14" s="133">
        <v>20000000</v>
      </c>
      <c r="G14" s="133">
        <v>30797566</v>
      </c>
      <c r="H14" s="133">
        <v>30000000</v>
      </c>
      <c r="I14" s="133"/>
      <c r="J14" s="133">
        <v>11000000</v>
      </c>
      <c r="K14" s="133"/>
      <c r="L14" s="132">
        <f>SUM(C14:K14)</f>
        <v>135797566</v>
      </c>
    </row>
    <row r="15" spans="1:12">
      <c r="A15" s="77">
        <v>2000</v>
      </c>
      <c r="B15" s="76" t="s">
        <v>73</v>
      </c>
      <c r="C15" s="131">
        <f t="shared" ref="C15:K15" si="1">SUM(C16:C45)</f>
        <v>0</v>
      </c>
      <c r="D15" s="131">
        <f t="shared" si="1"/>
        <v>176123576</v>
      </c>
      <c r="E15" s="131">
        <f t="shared" si="1"/>
        <v>0</v>
      </c>
      <c r="F15" s="131">
        <f t="shared" si="1"/>
        <v>0</v>
      </c>
      <c r="G15" s="131">
        <f t="shared" si="1"/>
        <v>0</v>
      </c>
      <c r="H15" s="131">
        <f t="shared" si="1"/>
        <v>0</v>
      </c>
      <c r="I15" s="131">
        <f t="shared" si="1"/>
        <v>0</v>
      </c>
      <c r="J15" s="131">
        <f t="shared" si="1"/>
        <v>0</v>
      </c>
      <c r="K15" s="131">
        <f t="shared" si="1"/>
        <v>0</v>
      </c>
      <c r="L15" s="132">
        <f>SUM(C15:I15)</f>
        <v>176123576</v>
      </c>
    </row>
    <row r="16" spans="1:12">
      <c r="A16" s="76">
        <v>2001</v>
      </c>
      <c r="B16" s="76" t="s">
        <v>74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2">
        <f>SUM(C16:I16)</f>
        <v>0</v>
      </c>
    </row>
    <row r="17" spans="1:12">
      <c r="A17" s="76">
        <v>2002</v>
      </c>
      <c r="B17" s="76" t="s">
        <v>177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2">
        <f>SUM(C17:I17)</f>
        <v>0</v>
      </c>
    </row>
    <row r="18" spans="1:12">
      <c r="A18" s="76" t="s">
        <v>76</v>
      </c>
      <c r="B18" s="76" t="s">
        <v>77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5"/>
    </row>
    <row r="19" spans="1:12">
      <c r="A19" s="76" t="s">
        <v>78</v>
      </c>
      <c r="B19" s="76" t="s">
        <v>79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2">
        <f t="shared" ref="L19:L50" si="2">SUM(C19:I19)</f>
        <v>0</v>
      </c>
    </row>
    <row r="20" spans="1:12">
      <c r="A20" s="76" t="s">
        <v>80</v>
      </c>
      <c r="B20" s="76" t="s">
        <v>81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2">
        <f t="shared" si="2"/>
        <v>0</v>
      </c>
    </row>
    <row r="21" spans="1:12">
      <c r="A21" s="76">
        <v>2003</v>
      </c>
      <c r="B21" s="78" t="s">
        <v>82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2">
        <f t="shared" si="2"/>
        <v>0</v>
      </c>
    </row>
    <row r="22" spans="1:12">
      <c r="A22" s="77">
        <v>2004</v>
      </c>
      <c r="B22" s="76" t="s">
        <v>86</v>
      </c>
      <c r="C22" s="131"/>
      <c r="D22" s="133"/>
      <c r="E22" s="133"/>
      <c r="F22" s="133"/>
      <c r="G22" s="133"/>
      <c r="H22" s="133"/>
      <c r="I22" s="133"/>
      <c r="J22" s="133"/>
      <c r="K22" s="133"/>
      <c r="L22" s="132">
        <f t="shared" si="2"/>
        <v>0</v>
      </c>
    </row>
    <row r="23" spans="1:12">
      <c r="A23" s="76" t="s">
        <v>87</v>
      </c>
      <c r="B23" s="76" t="s">
        <v>88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2">
        <f t="shared" si="2"/>
        <v>0</v>
      </c>
    </row>
    <row r="24" spans="1:12">
      <c r="A24" s="76" t="s">
        <v>89</v>
      </c>
      <c r="B24" s="76" t="s">
        <v>90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2">
        <f t="shared" si="2"/>
        <v>0</v>
      </c>
    </row>
    <row r="25" spans="1:12">
      <c r="A25" s="76" t="s">
        <v>91</v>
      </c>
      <c r="B25" s="76" t="s">
        <v>92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2">
        <f t="shared" si="2"/>
        <v>0</v>
      </c>
    </row>
    <row r="26" spans="1:12">
      <c r="A26" s="77">
        <v>2005</v>
      </c>
      <c r="B26" s="76" t="s">
        <v>93</v>
      </c>
      <c r="C26" s="131"/>
      <c r="D26" s="133">
        <v>13373611</v>
      </c>
      <c r="E26" s="133"/>
      <c r="F26" s="133"/>
      <c r="G26" s="133"/>
      <c r="H26" s="133"/>
      <c r="I26" s="133"/>
      <c r="J26" s="133"/>
      <c r="K26" s="133"/>
      <c r="L26" s="132">
        <f t="shared" si="2"/>
        <v>13373611</v>
      </c>
    </row>
    <row r="27" spans="1:12">
      <c r="A27" s="76" t="s">
        <v>94</v>
      </c>
      <c r="B27" s="76" t="s">
        <v>95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2">
        <f t="shared" si="2"/>
        <v>0</v>
      </c>
    </row>
    <row r="28" spans="1:12">
      <c r="A28" s="76" t="s">
        <v>96</v>
      </c>
      <c r="B28" s="76" t="s">
        <v>97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2">
        <f t="shared" si="2"/>
        <v>0</v>
      </c>
    </row>
    <row r="29" spans="1:12">
      <c r="A29" s="77">
        <v>2006</v>
      </c>
      <c r="B29" s="76" t="s">
        <v>98</v>
      </c>
      <c r="C29" s="131"/>
      <c r="D29" s="133">
        <v>162749965</v>
      </c>
      <c r="E29" s="133"/>
      <c r="F29" s="133"/>
      <c r="G29" s="133"/>
      <c r="H29" s="133"/>
      <c r="I29" s="133"/>
      <c r="J29" s="133"/>
      <c r="K29" s="133"/>
      <c r="L29" s="132">
        <f t="shared" si="2"/>
        <v>162749965</v>
      </c>
    </row>
    <row r="30" spans="1:12">
      <c r="A30" s="76" t="s">
        <v>99</v>
      </c>
      <c r="B30" s="76" t="s">
        <v>100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2">
        <f t="shared" si="2"/>
        <v>0</v>
      </c>
    </row>
    <row r="31" spans="1:12">
      <c r="A31" s="76" t="s">
        <v>101</v>
      </c>
      <c r="B31" s="78" t="s">
        <v>102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2">
        <f t="shared" si="2"/>
        <v>0</v>
      </c>
    </row>
    <row r="32" spans="1:12">
      <c r="A32" s="76" t="s">
        <v>103</v>
      </c>
      <c r="B32" s="76" t="s">
        <v>104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2">
        <f t="shared" si="2"/>
        <v>0</v>
      </c>
    </row>
    <row r="33" spans="1:14">
      <c r="A33" s="76">
        <v>2007</v>
      </c>
      <c r="B33" s="78" t="s">
        <v>178</v>
      </c>
      <c r="C33" s="131"/>
      <c r="D33" s="131"/>
      <c r="E33" s="131"/>
      <c r="F33" s="131"/>
      <c r="G33" s="131"/>
      <c r="H33" s="133"/>
      <c r="I33" s="133"/>
      <c r="J33" s="133"/>
      <c r="K33" s="133"/>
      <c r="L33" s="132">
        <f t="shared" si="2"/>
        <v>0</v>
      </c>
    </row>
    <row r="34" spans="1:14">
      <c r="A34" s="76">
        <v>2008</v>
      </c>
      <c r="B34" s="78" t="s">
        <v>106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2">
        <f t="shared" si="2"/>
        <v>0</v>
      </c>
      <c r="N34" s="20"/>
    </row>
    <row r="35" spans="1:14">
      <c r="A35" s="76">
        <v>2009</v>
      </c>
      <c r="B35" s="76" t="s">
        <v>107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2">
        <f t="shared" si="2"/>
        <v>0</v>
      </c>
    </row>
    <row r="36" spans="1:14">
      <c r="A36" s="76">
        <v>2010</v>
      </c>
      <c r="B36" s="78" t="s">
        <v>108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2">
        <f t="shared" si="2"/>
        <v>0</v>
      </c>
    </row>
    <row r="37" spans="1:14">
      <c r="A37" s="76">
        <v>2011</v>
      </c>
      <c r="B37" s="76" t="s">
        <v>179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2">
        <f t="shared" si="2"/>
        <v>0</v>
      </c>
    </row>
    <row r="38" spans="1:14">
      <c r="A38" s="76">
        <v>2012</v>
      </c>
      <c r="B38" s="78" t="s">
        <v>180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2">
        <f t="shared" si="2"/>
        <v>0</v>
      </c>
    </row>
    <row r="39" spans="1:14">
      <c r="A39" s="76">
        <v>2013</v>
      </c>
      <c r="B39" s="76" t="s">
        <v>109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2">
        <f t="shared" si="2"/>
        <v>0</v>
      </c>
    </row>
    <row r="40" spans="1:14">
      <c r="A40" s="76">
        <v>2014</v>
      </c>
      <c r="B40" s="76" t="s">
        <v>110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2">
        <f t="shared" si="2"/>
        <v>0</v>
      </c>
    </row>
    <row r="41" spans="1:14">
      <c r="A41" s="76">
        <v>2015</v>
      </c>
      <c r="B41" s="76" t="s">
        <v>111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2">
        <f t="shared" si="2"/>
        <v>0</v>
      </c>
    </row>
    <row r="42" spans="1:14" ht="10.5" customHeight="1">
      <c r="A42" s="76" t="s">
        <v>112</v>
      </c>
      <c r="B42" s="76" t="s">
        <v>113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2">
        <f t="shared" si="2"/>
        <v>0</v>
      </c>
    </row>
    <row r="43" spans="1:14" ht="11.25" customHeight="1">
      <c r="A43" s="76" t="s">
        <v>114</v>
      </c>
      <c r="B43" s="76" t="s">
        <v>115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2">
        <f t="shared" si="2"/>
        <v>0</v>
      </c>
    </row>
    <row r="44" spans="1:14" ht="11.25" customHeight="1">
      <c r="A44" s="76">
        <v>2016</v>
      </c>
      <c r="B44" s="76" t="s">
        <v>197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2">
        <f t="shared" si="2"/>
        <v>0</v>
      </c>
    </row>
    <row r="45" spans="1:14">
      <c r="A45" s="76">
        <v>2017</v>
      </c>
      <c r="B45" s="76" t="s">
        <v>116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2">
        <f t="shared" si="2"/>
        <v>0</v>
      </c>
    </row>
    <row r="46" spans="1:14">
      <c r="A46" s="77">
        <v>3000</v>
      </c>
      <c r="B46" s="76" t="s">
        <v>117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2">
        <f t="shared" si="2"/>
        <v>0</v>
      </c>
    </row>
    <row r="47" spans="1:14">
      <c r="A47" s="77">
        <v>4000</v>
      </c>
      <c r="B47" s="77" t="s">
        <v>118</v>
      </c>
      <c r="C47" s="133"/>
      <c r="D47" s="133"/>
      <c r="E47" s="133"/>
      <c r="F47" s="133">
        <v>210000000</v>
      </c>
      <c r="G47" s="133"/>
      <c r="H47" s="133"/>
      <c r="I47" s="133"/>
      <c r="J47" s="133">
        <v>40000000</v>
      </c>
      <c r="K47" s="133"/>
      <c r="L47" s="132">
        <f>SUM(C47:K47)</f>
        <v>250000000</v>
      </c>
    </row>
    <row r="48" spans="1:14">
      <c r="A48" s="77">
        <v>5000</v>
      </c>
      <c r="B48" s="77" t="s">
        <v>119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2">
        <f t="shared" si="2"/>
        <v>0</v>
      </c>
      <c r="N48" s="140">
        <f>SUM(C51:K51)</f>
        <v>561921142</v>
      </c>
    </row>
    <row r="49" spans="1:12">
      <c r="A49" s="77">
        <v>6000</v>
      </c>
      <c r="B49" s="77" t="s">
        <v>120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2">
        <f t="shared" si="2"/>
        <v>0</v>
      </c>
    </row>
    <row r="50" spans="1:12">
      <c r="A50" s="77">
        <v>7000</v>
      </c>
      <c r="B50" s="77" t="s">
        <v>121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2">
        <f t="shared" si="2"/>
        <v>0</v>
      </c>
    </row>
    <row r="51" spans="1:12">
      <c r="A51" s="79"/>
      <c r="B51" s="79" t="s">
        <v>25</v>
      </c>
      <c r="C51" s="136">
        <f t="shared" ref="C51:I51" si="3">+C12+C15+C46+C47+C48+C49+C50</f>
        <v>20000000</v>
      </c>
      <c r="D51" s="136">
        <f t="shared" si="3"/>
        <v>200123576</v>
      </c>
      <c r="E51" s="136">
        <f t="shared" si="3"/>
        <v>0</v>
      </c>
      <c r="F51" s="136">
        <f t="shared" si="3"/>
        <v>230000000</v>
      </c>
      <c r="G51" s="136">
        <f t="shared" si="3"/>
        <v>30797566</v>
      </c>
      <c r="H51" s="136">
        <f t="shared" si="3"/>
        <v>30000000</v>
      </c>
      <c r="I51" s="136">
        <f t="shared" si="3"/>
        <v>0</v>
      </c>
      <c r="J51" s="136">
        <f>SUM(J13:J50)</f>
        <v>51000000</v>
      </c>
      <c r="K51" s="136">
        <f>SUM(K12+K15+K22+K26+K29+K47+K50)</f>
        <v>0</v>
      </c>
      <c r="L51" s="136">
        <f>SUM(C51:K51)</f>
        <v>561921142</v>
      </c>
    </row>
  </sheetData>
  <mergeCells count="20">
    <mergeCell ref="A10:A11"/>
    <mergeCell ref="B10:B11"/>
    <mergeCell ref="L10:L11"/>
    <mergeCell ref="C10:K10"/>
    <mergeCell ref="H1:I1"/>
    <mergeCell ref="H2:I2"/>
    <mergeCell ref="H3:I3"/>
    <mergeCell ref="H4:I4"/>
    <mergeCell ref="H5:I5"/>
    <mergeCell ref="C6:D6"/>
    <mergeCell ref="A9:I9"/>
    <mergeCell ref="E6:G6"/>
    <mergeCell ref="H6:I6"/>
    <mergeCell ref="C7:D8"/>
    <mergeCell ref="E7:G7"/>
    <mergeCell ref="H7:I7"/>
    <mergeCell ref="E8:G8"/>
    <mergeCell ref="H8:I8"/>
    <mergeCell ref="A1:B8"/>
    <mergeCell ref="C1:G5"/>
  </mergeCells>
  <phoneticPr fontId="15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7"/>
  <sheetViews>
    <sheetView topLeftCell="A4" workbookViewId="0">
      <selection activeCell="K12" sqref="K12"/>
    </sheetView>
  </sheetViews>
  <sheetFormatPr baseColWidth="10" defaultRowHeight="12.75"/>
  <cols>
    <col min="2" max="2" width="21.7109375" customWidth="1"/>
    <col min="3" max="3" width="19.7109375" customWidth="1"/>
    <col min="4" max="4" width="20.140625" bestFit="1" customWidth="1"/>
    <col min="5" max="5" width="16.5703125" customWidth="1"/>
    <col min="6" max="6" width="26.85546875" customWidth="1"/>
    <col min="7" max="7" width="10.5703125" customWidth="1"/>
    <col min="8" max="8" width="15.5703125" hidden="1" customWidth="1"/>
    <col min="9" max="9" width="13" customWidth="1"/>
  </cols>
  <sheetData>
    <row r="1" spans="1:10" ht="12.75" customHeight="1">
      <c r="A1" s="287"/>
      <c r="B1" s="288"/>
      <c r="C1" s="293" t="s">
        <v>207</v>
      </c>
      <c r="D1" s="293"/>
      <c r="E1" s="293"/>
      <c r="F1" s="293"/>
      <c r="G1" s="293"/>
      <c r="H1" s="293"/>
      <c r="I1" s="295" t="s">
        <v>208</v>
      </c>
      <c r="J1" s="296"/>
    </row>
    <row r="2" spans="1:10" ht="12.75" customHeight="1">
      <c r="A2" s="289"/>
      <c r="B2" s="290"/>
      <c r="C2" s="294"/>
      <c r="D2" s="294"/>
      <c r="E2" s="294"/>
      <c r="F2" s="294"/>
      <c r="G2" s="294"/>
      <c r="H2" s="294"/>
      <c r="I2" s="297" t="s">
        <v>209</v>
      </c>
      <c r="J2" s="298"/>
    </row>
    <row r="3" spans="1:10" ht="12.75" customHeight="1">
      <c r="A3" s="289"/>
      <c r="B3" s="290"/>
      <c r="C3" s="294"/>
      <c r="D3" s="294"/>
      <c r="E3" s="294"/>
      <c r="F3" s="294"/>
      <c r="G3" s="294"/>
      <c r="H3" s="294"/>
      <c r="I3" s="297" t="s">
        <v>210</v>
      </c>
      <c r="J3" s="298"/>
    </row>
    <row r="4" spans="1:10" ht="12.75" customHeight="1">
      <c r="A4" s="289"/>
      <c r="B4" s="290"/>
      <c r="C4" s="294"/>
      <c r="D4" s="294"/>
      <c r="E4" s="294"/>
      <c r="F4" s="294"/>
      <c r="G4" s="294"/>
      <c r="H4" s="294"/>
      <c r="I4" s="297" t="s">
        <v>211</v>
      </c>
      <c r="J4" s="298"/>
    </row>
    <row r="5" spans="1:10" ht="12.75" customHeight="1">
      <c r="A5" s="289"/>
      <c r="B5" s="290"/>
      <c r="C5" s="294"/>
      <c r="D5" s="294"/>
      <c r="E5" s="294"/>
      <c r="F5" s="294"/>
      <c r="G5" s="294"/>
      <c r="H5" s="294"/>
      <c r="I5" s="299" t="s">
        <v>199</v>
      </c>
      <c r="J5" s="300"/>
    </row>
    <row r="6" spans="1:10" ht="13.5">
      <c r="A6" s="289"/>
      <c r="B6" s="290"/>
      <c r="C6" s="357" t="s">
        <v>212</v>
      </c>
      <c r="D6" s="357"/>
      <c r="E6" s="357" t="s">
        <v>213</v>
      </c>
      <c r="F6" s="357"/>
      <c r="G6" s="357"/>
      <c r="H6" s="357"/>
      <c r="I6" s="279" t="s">
        <v>214</v>
      </c>
      <c r="J6" s="280"/>
    </row>
    <row r="7" spans="1:10" ht="13.5" customHeight="1">
      <c r="A7" s="289"/>
      <c r="B7" s="290"/>
      <c r="C7" s="358" t="s">
        <v>215</v>
      </c>
      <c r="D7" s="358"/>
      <c r="E7" s="357" t="s">
        <v>216</v>
      </c>
      <c r="F7" s="357"/>
      <c r="G7" s="357"/>
      <c r="H7" s="357"/>
      <c r="I7" s="357" t="s">
        <v>217</v>
      </c>
      <c r="J7" s="360"/>
    </row>
    <row r="8" spans="1:10" ht="13.5">
      <c r="A8" s="291"/>
      <c r="B8" s="292"/>
      <c r="C8" s="359"/>
      <c r="D8" s="359"/>
      <c r="E8" s="361" t="s">
        <v>218</v>
      </c>
      <c r="F8" s="361"/>
      <c r="G8" s="361"/>
      <c r="H8" s="361"/>
      <c r="I8" s="361" t="s">
        <v>219</v>
      </c>
      <c r="J8" s="362"/>
    </row>
    <row r="9" spans="1:10">
      <c r="A9" s="356" t="s">
        <v>55</v>
      </c>
      <c r="B9" s="356"/>
      <c r="C9" s="356"/>
      <c r="D9" s="356"/>
      <c r="E9" s="356"/>
      <c r="F9" s="356"/>
      <c r="G9" s="356"/>
      <c r="H9" s="115"/>
      <c r="I9" s="115"/>
      <c r="J9" s="115"/>
    </row>
    <row r="11" spans="1:10" ht="15" customHeight="1">
      <c r="A11" s="56"/>
      <c r="B11" s="57" t="s">
        <v>30</v>
      </c>
      <c r="C11" s="58" t="s">
        <v>164</v>
      </c>
    </row>
    <row r="12" spans="1:10" ht="16.5" customHeight="1">
      <c r="A12" s="57">
        <f>+'[1].xls].xls].xls].xls].xls].xls].xls]POA-07'!A8</f>
        <v>1000</v>
      </c>
      <c r="B12" s="57" t="str">
        <f>+'[1].xls].xls].xls].xls].xls].xls].xls]POA-07'!B8</f>
        <v>SERVICIOS PERSONALES</v>
      </c>
      <c r="C12" s="137">
        <f>'POA-07'!C12</f>
        <v>135797566</v>
      </c>
    </row>
    <row r="13" spans="1:10">
      <c r="A13" s="57">
        <f>+'[1].xls].xls].xls].xls].xls].xls].xls]POA-07'!A11</f>
        <v>2000</v>
      </c>
      <c r="B13" s="57" t="str">
        <f>+'[1].xls].xls].xls].xls].xls].xls].xls]POA-07'!B11</f>
        <v>GASTOS GENERALES</v>
      </c>
      <c r="C13" s="137">
        <f>'POA-07'!C15</f>
        <v>176123576</v>
      </c>
    </row>
    <row r="14" spans="1:10">
      <c r="A14" s="57">
        <f>+'[1].xls].xls].xls].xls].xls].xls].xls]POA-07'!A46</f>
        <v>5000</v>
      </c>
      <c r="B14" s="57" t="str">
        <f>+'[1].xls].xls].xls].xls].xls].xls].xls]POA-07'!B46</f>
        <v>CONTRATOS</v>
      </c>
      <c r="C14" s="137">
        <f>'POA-07'!C50</f>
        <v>250000000</v>
      </c>
    </row>
    <row r="15" spans="1:10">
      <c r="G15" s="20"/>
    </row>
    <row r="17" spans="9:9">
      <c r="I17" s="20"/>
    </row>
  </sheetData>
  <mergeCells count="16">
    <mergeCell ref="C1:H5"/>
    <mergeCell ref="C7:D8"/>
    <mergeCell ref="E7:H7"/>
    <mergeCell ref="I7:J7"/>
    <mergeCell ref="E8:H8"/>
    <mergeCell ref="I8:J8"/>
    <mergeCell ref="A9:G9"/>
    <mergeCell ref="I1:J1"/>
    <mergeCell ref="I2:J2"/>
    <mergeCell ref="I3:J3"/>
    <mergeCell ref="I4:J4"/>
    <mergeCell ref="I5:J5"/>
    <mergeCell ref="C6:D6"/>
    <mergeCell ref="E6:H6"/>
    <mergeCell ref="I6:J6"/>
    <mergeCell ref="A1:B8"/>
  </mergeCells>
  <phoneticPr fontId="15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POA-01</vt:lpstr>
      <vt:lpstr>POA-02</vt:lpstr>
      <vt:lpstr>POA-03</vt:lpstr>
      <vt:lpstr>POA-04</vt:lpstr>
      <vt:lpstr>POA-05</vt:lpstr>
      <vt:lpstr>POA-06</vt:lpstr>
      <vt:lpstr>POA-07</vt:lpstr>
      <vt:lpstr>POA-ACTIVIDADES</vt:lpstr>
      <vt:lpstr>GRÁFICO</vt:lpstr>
      <vt:lpstr>'POA-01'!Títulos_a_imprimir</vt:lpstr>
      <vt:lpstr>'POA-05'!Títulos_a_imprimir</vt:lpstr>
      <vt:lpstr>'POA-07'!Títulos_a_imprimir</vt:lpstr>
      <vt:lpstr>'POA-ACTIVIDADES'!Títulos_a_imprimir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monitoreo2</dc:creator>
  <cp:lastModifiedBy>Corpoguajira</cp:lastModifiedBy>
  <cp:lastPrinted>2011-03-29T16:30:44Z</cp:lastPrinted>
  <dcterms:created xsi:type="dcterms:W3CDTF">2006-11-24T20:03:21Z</dcterms:created>
  <dcterms:modified xsi:type="dcterms:W3CDTF">2013-02-04T20:38:56Z</dcterms:modified>
</cp:coreProperties>
</file>