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520" yWindow="-120" windowWidth="10110" windowHeight="8895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'POA-01'!$A$1:$J$24</definedName>
    <definedName name="_xlnm.Print_Area" localSheetId="4">'POA-05'!$A$1:$I$26</definedName>
    <definedName name="_xlnm.Print_Area" localSheetId="6">'POA-07'!$A$1:$P$52</definedName>
    <definedName name="_xlnm.Print_Titles" localSheetId="0">'POA-01'!$1:$15</definedName>
    <definedName name="_xlnm.Print_Titles" localSheetId="6">'POA-07'!$1:$12</definedName>
    <definedName name="_xlnm.Print_Titles" localSheetId="7">PTOXACTIV!$1:$12</definedName>
  </definedNames>
  <calcPr calcId="125725" fullCalcOnLoad="1"/>
</workbook>
</file>

<file path=xl/calcChain.xml><?xml version="1.0" encoding="utf-8"?>
<calcChain xmlns="http://schemas.openxmlformats.org/spreadsheetml/2006/main">
  <c r="B27" i="1"/>
  <c r="F52" i="14"/>
  <c r="G52"/>
  <c r="H52"/>
  <c r="E52"/>
  <c r="D52"/>
  <c r="I13"/>
  <c r="I15"/>
  <c r="C24" i="1"/>
  <c r="C22"/>
  <c r="C19"/>
  <c r="P48" i="4"/>
  <c r="O52"/>
  <c r="N52"/>
  <c r="M52"/>
  <c r="L52"/>
  <c r="K52"/>
  <c r="J52"/>
  <c r="I52"/>
  <c r="H52"/>
  <c r="E52"/>
  <c r="D52"/>
  <c r="I22" i="6"/>
  <c r="I23"/>
  <c r="H22"/>
  <c r="H23"/>
  <c r="G22"/>
  <c r="G23"/>
  <c r="J31" i="9"/>
  <c r="D16" i="5"/>
  <c r="C10" i="7"/>
  <c r="C12" s="1"/>
  <c r="C10" i="9"/>
  <c r="C12" s="1"/>
  <c r="C12" i="1"/>
  <c r="C26" i="6"/>
  <c r="C48" i="4"/>
  <c r="C48" i="11" s="1"/>
  <c r="C48" i="14"/>
  <c r="C52" s="1"/>
  <c r="C16" i="1" s="1"/>
  <c r="C25" s="1"/>
  <c r="I36" i="8"/>
  <c r="J9"/>
  <c r="J18" i="9"/>
  <c r="J19"/>
  <c r="J20"/>
  <c r="J9"/>
  <c r="I33" i="8"/>
  <c r="I34"/>
  <c r="I35"/>
  <c r="C11" i="9"/>
  <c r="C11" i="6"/>
  <c r="F16" i="4"/>
  <c r="C14" i="11"/>
  <c r="C15"/>
  <c r="C19" i="6"/>
  <c r="I28" i="8"/>
  <c r="I29"/>
  <c r="I30"/>
  <c r="I31"/>
  <c r="I32"/>
  <c r="H24" i="7"/>
  <c r="E17" i="14"/>
  <c r="C45" i="4"/>
  <c r="C41"/>
  <c r="C39"/>
  <c r="C37"/>
  <c r="C36"/>
  <c r="C27"/>
  <c r="C23"/>
  <c r="C22"/>
  <c r="P51"/>
  <c r="P50"/>
  <c r="P49"/>
  <c r="P47"/>
  <c r="P46"/>
  <c r="P45"/>
  <c r="P44"/>
  <c r="P43"/>
  <c r="P42"/>
  <c r="P41"/>
  <c r="P40"/>
  <c r="P39"/>
  <c r="P38"/>
  <c r="P37"/>
  <c r="P36"/>
  <c r="P35"/>
  <c r="P34"/>
  <c r="P33"/>
  <c r="P32"/>
  <c r="P31"/>
  <c r="O30"/>
  <c r="O16"/>
  <c r="K16"/>
  <c r="I16"/>
  <c r="P29"/>
  <c r="P28"/>
  <c r="P27"/>
  <c r="P26"/>
  <c r="P25"/>
  <c r="P24"/>
  <c r="P23"/>
  <c r="P22"/>
  <c r="P21"/>
  <c r="P20"/>
  <c r="P19"/>
  <c r="P18"/>
  <c r="N16"/>
  <c r="M16"/>
  <c r="L16"/>
  <c r="J16"/>
  <c r="H16"/>
  <c r="E16"/>
  <c r="D16"/>
  <c r="P14"/>
  <c r="E13" i="14"/>
  <c r="D13"/>
  <c r="H13"/>
  <c r="C39" i="11"/>
  <c r="C38"/>
  <c r="C45"/>
  <c r="C42"/>
  <c r="C23"/>
  <c r="C22"/>
  <c r="C35"/>
  <c r="C40"/>
  <c r="C12" i="8"/>
  <c r="C11" i="7"/>
  <c r="C12" i="5"/>
  <c r="C11"/>
  <c r="C13" i="14"/>
  <c r="C17" i="11"/>
  <c r="P13" i="4"/>
  <c r="C34" i="11"/>
  <c r="P30" i="4"/>
  <c r="C10" i="5"/>
  <c r="C30" i="11"/>
  <c r="F13" i="14"/>
  <c r="I48"/>
  <c r="I52" s="1"/>
  <c r="C17" i="4"/>
  <c r="G17"/>
  <c r="P17" s="1"/>
  <c r="P16" s="1"/>
  <c r="P52" s="1"/>
  <c r="I37" i="8"/>
  <c r="C18" i="11"/>
  <c r="C18" i="4"/>
  <c r="C16" s="1"/>
  <c r="I14" i="14"/>
  <c r="G13"/>
  <c r="J21" i="9"/>
  <c r="J22"/>
  <c r="C14" i="4"/>
  <c r="C13"/>
  <c r="C13" i="11" s="1"/>
  <c r="E18" i="14"/>
  <c r="J33" i="9"/>
  <c r="C16" i="11" l="1"/>
  <c r="C52" i="4"/>
  <c r="C49" i="11"/>
  <c r="C51" s="1"/>
  <c r="G16" i="4"/>
  <c r="G52" l="1"/>
  <c r="F52"/>
</calcChain>
</file>

<file path=xl/sharedStrings.xml><?xml version="1.0" encoding="utf-8"?>
<sst xmlns="http://schemas.openxmlformats.org/spreadsheetml/2006/main" count="527" uniqueCount="244">
  <si>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</si>
  <si>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</si>
  <si>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</si>
  <si>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</si>
  <si>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</si>
  <si>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</si>
  <si>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</si>
  <si>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</si>
  <si>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</si>
  <si>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</si>
  <si>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</si>
  <si>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</si>
  <si>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</si>
  <si>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</si>
  <si>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</si>
  <si>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</si>
  <si>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</si>
  <si>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</si>
  <si>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</si>
  <si>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</si>
  <si>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</si>
  <si>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</si>
  <si>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</si>
  <si>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</si>
  <si>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</si>
  <si>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</si>
  <si>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</si>
  <si>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</si>
  <si>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</si>
  <si>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</si>
  <si>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</si>
  <si>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</si>
  <si>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</si>
  <si>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</si>
  <si>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</si>
  <si>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</si>
  <si>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</si>
  <si>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</si>
  <si>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</si>
  <si>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</si>
  <si>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</si>
  <si>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</si>
  <si>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</si>
  <si>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</si>
  <si>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</si>
  <si>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</si>
  <si>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</si>
  <si>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</si>
  <si>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</si>
  <si>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</si>
  <si>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</si>
  <si>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</si>
  <si>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</si>
  <si>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</si>
  <si>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</si>
  <si>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</si>
  <si>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</si>
  <si>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</si>
  <si>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</si>
  <si>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</si>
  <si>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</si>
  <si>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</si>
  <si>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</si>
  <si>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</si>
  <si>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</si>
  <si>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</si>
  <si>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</si>
  <si>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</si>
  <si>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</si>
  <si>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</si>
  <si>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</si>
  <si>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</si>
  <si>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</si>
  <si>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</si>
  <si>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</si>
  <si>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</si>
  <si>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</si>
  <si>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</si>
  <si>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</si>
  <si>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</si>
  <si>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</si>
  <si>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</si>
  <si>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</si>
  <si>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</si>
  <si>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</si>
  <si>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</si>
  <si>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</si>
  <si>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</si>
  <si>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</si>
  <si>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</si>
  <si>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</si>
  <si>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</si>
  <si>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</si>
  <si>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</si>
  <si>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</si>
  <si>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</si>
  <si>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</si>
  <si>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</si>
  <si>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</si>
  <si>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</si>
  <si>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</si>
  <si>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</si>
  <si>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</si>
  <si>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</si>
  <si>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</si>
  <si>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</si>
  <si>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</si>
  <si>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</si>
  <si>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</si>
  <si>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</si>
  <si>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</si>
  <si>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</si>
  <si>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</si>
  <si>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</si>
  <si>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</si>
  <si>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</si>
  <si>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</si>
  <si>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</si>
  <si>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</si>
  <si>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</si>
  <si>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</si>
  <si>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</si>
  <si>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</si>
  <si>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</si>
  <si>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</si>
  <si>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</si>
  <si>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</si>
  <si>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</si>
  <si>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</si>
  <si>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</si>
  <si>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</si>
  <si>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</si>
  <si>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</si>
  <si>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</si>
  <si>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</si>
  <si>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OTROS GASTOS GENERALES</t>
  </si>
  <si>
    <t>2.16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</si>
  <si>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</si>
  <si>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</si>
  <si>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</si>
  <si>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</si>
  <si>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</si>
  <si>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</si>
  <si>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</si>
  <si>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</si>
  <si>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1</t>
  </si>
  <si>
    <t>ACTIV 2</t>
  </si>
  <si>
    <t>ACTIV 3</t>
  </si>
  <si>
    <t>ACTIV 4</t>
  </si>
  <si>
    <t>ACTIV 5</t>
  </si>
  <si>
    <t>ACTIV 6</t>
  </si>
  <si>
    <t xml:space="preserve">APORTE ADICIÓN: </t>
  </si>
  <si>
    <t>Página: 1 de 1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</si>
  <si>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</si>
  <si>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</si>
  <si>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</si>
  <si>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</si>
  <si>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</si>
  <si>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</si>
  <si>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Impuestos - Tasas y Multas</t>
  </si>
  <si>
    <t>Comunicaciones y Transporte</t>
  </si>
  <si>
    <t>Al Interior del Departamento</t>
  </si>
  <si>
    <t>Convenios - Contratos</t>
  </si>
  <si>
    <t>Con el objeto de dar cumplimiento a estos compromisos estrictamente necesitamos en este proyecto la suma presente.</t>
  </si>
  <si>
    <t>CODIGOS CUBBS</t>
  </si>
  <si>
    <t>CODIGO CUBBS</t>
  </si>
  <si>
    <t>CODIGO: 310-MFM-SI-PE-FPOAI-2</t>
  </si>
  <si>
    <t>VERSION: 02</t>
  </si>
  <si>
    <t>VIGENCIA: 31-10-2011</t>
  </si>
  <si>
    <t>ELABORO</t>
  </si>
  <si>
    <t>REVISO</t>
  </si>
  <si>
    <t>APROBO</t>
  </si>
  <si>
    <t>EQUIPO OFICINA ASESORA DE PLANEACION</t>
  </si>
  <si>
    <t>LUIS MANUEL MEDINA TORO</t>
  </si>
  <si>
    <t>REPRESENTANTE DE LA DIRECCION</t>
  </si>
  <si>
    <t>ARCESIO J. ROMERO PEREZ</t>
  </si>
  <si>
    <t>DIRECTOR GENERAL</t>
  </si>
  <si>
    <t>PLAN OPERATIVO ANUAL DE INVERSIONES</t>
  </si>
  <si>
    <t>SECCION: I</t>
  </si>
  <si>
    <t>Febrero</t>
  </si>
  <si>
    <t>Diciem</t>
  </si>
  <si>
    <t>Enero</t>
  </si>
  <si>
    <t>Marzo</t>
  </si>
  <si>
    <t>Silvio Ibarra Gonzalez</t>
  </si>
  <si>
    <t xml:space="preserve">Auxiliar </t>
  </si>
  <si>
    <t>Atender reparaciones y realizar mantenimientos menores a los vehículos de perforación y bombeo de agua.           Colaborar con las comunidades indígenas en el manejo del agua.                                                 Desarrollar actividades de reparación y limpieza a las tuberías, zanjas, brocas y torres.                                                                       Ayudar y auxiliar al Conductor Mecánico en la vigilancia y reparación del vehículo bajo su responsabilidad.                                              Realizar el aseo diario a los carros tanques y a los vehículos de perforación de la Corporación.                                           Apoyar actividades Admón. Aguas Superficiales y SubtAyudante Carrotanque</t>
  </si>
  <si>
    <t>diciem</t>
  </si>
  <si>
    <t xml:space="preserve">Mantenimiento General </t>
  </si>
  <si>
    <t>Servicios públicos</t>
  </si>
  <si>
    <t>Arrendamientos (vehiculos, bodega)</t>
  </si>
  <si>
    <t>Viáticos</t>
  </si>
  <si>
    <t>Impresos y publicaciones.</t>
  </si>
  <si>
    <t>Comunicación y transporte</t>
  </si>
  <si>
    <t>Seguros</t>
  </si>
  <si>
    <t>Impuestos, tasas y multas</t>
  </si>
  <si>
    <t>Combustibles y lubricantes</t>
  </si>
  <si>
    <t>Reparación de vehículos</t>
  </si>
  <si>
    <t>Dotación de personal</t>
  </si>
  <si>
    <t>Bienestar social</t>
  </si>
  <si>
    <t>Capacitación</t>
  </si>
  <si>
    <t>Imprevistos</t>
  </si>
  <si>
    <t xml:space="preserve">OTROS </t>
  </si>
  <si>
    <t>Repuestos y accesorios</t>
  </si>
  <si>
    <t>Materiales</t>
  </si>
  <si>
    <t>Equipos</t>
  </si>
  <si>
    <t>Servivcio Vigilancia</t>
  </si>
  <si>
    <t>ADMINISTRACION Y APROVECHAMIENTO DE AGUAS SUPERFICIALES Y SUBTERRANEAS</t>
  </si>
  <si>
    <t>NOMBRE DEL PROYECTO:ADMINISTRACION Y APROVECHAMIENTO DE AGUAS SUPERFICIALES Y SUBTERRANEAS</t>
  </si>
  <si>
    <t xml:space="preserve">Enero           </t>
  </si>
  <si>
    <t xml:space="preserve">  Diciembre</t>
  </si>
  <si>
    <t xml:space="preserve">Construcción y/o optimizacion de sistems de acueductos </t>
  </si>
  <si>
    <t>Construcción y/o optimización de sistemas de alcantarillado</t>
  </si>
  <si>
    <t>Optimización de sistema de tratameinto de aguas potable y/o residuales</t>
  </si>
  <si>
    <t>Todo el departamento</t>
  </si>
  <si>
    <t xml:space="preserve">Porcentaje incremento cobertura cabeceras municipales </t>
  </si>
  <si>
    <t>Numero de metros lineales de acueducto optimizados</t>
  </si>
  <si>
    <t>Porcentaje incremento cobertura en  zonas rurales</t>
  </si>
  <si>
    <t>Construcción y/o optimización de sistemas acueductos</t>
  </si>
  <si>
    <t>Construcción y/o optimización de sistemas de alcantarillados.</t>
  </si>
  <si>
    <t>Optimización de Sistema de Tratamiento de Agua potable y/o  Residual</t>
  </si>
  <si>
    <t>Interventorias</t>
  </si>
  <si>
    <t>Apoyo en recursos económicos</t>
  </si>
  <si>
    <t>Inversión de los recursos</t>
  </si>
  <si>
    <t>Julio Curvelo  Everto Daza</t>
  </si>
  <si>
    <t>AGUA POTABLE Y SANEAMIENTO AMBIENTAL</t>
  </si>
  <si>
    <t>Leonel Inciarte Duràn</t>
  </si>
  <si>
    <t>Ingeniero Civil</t>
  </si>
  <si>
    <t>Participar en la identificaciòn y diseño de  programas y proyectos para el abastecimiento de agua a comunidades  agua potable y saneamiento bàsico protecciòn de màrgenes y reglamentaciòn de corrientes y preparar las condiciones tècnicas para su ejecuciòn de conformidad con las normas legales y politicas de la Corporaciòn.                                                                                                                                                                                       Recibir y atender las solicitudes presentadas por las diferentes comunidades como alternativa de soluciòn para los problemas de agua potable, saneamiento bàsico y protecciòn de màrgenes.    Aplicaciòn y seguimientos a proyectos relacionados con el conocimiento del recurso hìdrico subterràneo para la toma de decisiones.          Conocer la dinàmica de las aguas subterràneas en las cuencas hidrogràgficas de juroisdicciòn de Corpoguajira</t>
  </si>
  <si>
    <t>Everto Daza Cuello</t>
  </si>
  <si>
    <t xml:space="preserve"> Evaluar tècnica y econòmicamente proyectos de suministro y abastecimiento de agua           Evaluar tècnica y econòmicamente propuestas en proceso de contrataciòn de obras civiles e interventorìa de obras.              Desarrollar supervisiòn tècnica, a contratos de obras civiles e interventorìas a obras y/o convenios de suministyro y abastecimiento de agua, saneamiento bàsico y control de erosiòn.                              Evaluar las solicitudes presentadas sobre pewrmisos, reglamentaciòn, regulaciòn del uiso de aguas superficiales.</t>
  </si>
  <si>
    <t>Miguel Pitre Ruiz</t>
  </si>
  <si>
    <t>Supervisiòn general de convenios interadministrativos           Supervisiòn general de contratos de interventorìas y/o consultorìas.              Desarrollar supervisiòn tècnica, a contratos de obras civiles e interventorìas a obras y/o convenios de suministyro y abastecimiento de agua, saneamiento bàsico y control de erosiòn.                              Evaluaciòn de planes de manejo para solicitud de permisos ambientales.              Visitas e inspecciones, para la evaluaciòn, apoyo y seguimiento a eventos de connotaciòn ambiental referente al àrea (control de erosiòn en rìos)</t>
  </si>
  <si>
    <t>Adrian Ibarra Ustariz</t>
  </si>
  <si>
    <t>Evaluar tècnica y econòmicamente proyectos de suministro y abastecimiento de agua           Evaluar tècnica y econòmicamente propuestas en proceso de contrataciòn de obras civiles e interventorìa de obras.              Desarrollar supervisiòn tècnica, a contratos de obras civiles e interventorìas a obras y/o convenios de suministyro y abastecimiento de agua, saneamiento bàsico y control de erosiòn.                              Evaluar las solicitudes presentadas sobre pewrmisos, reglamentaciòn, regulaciòn del uiso de aguas superficiales.</t>
  </si>
  <si>
    <t>P.P.</t>
  </si>
  <si>
    <t>Diciembre</t>
  </si>
  <si>
    <t>Porcentaje incremento cobertura cabeceras municipales</t>
  </si>
  <si>
    <t>Numero de metros lineales de alcantarillados optimizados</t>
  </si>
  <si>
    <t>Porcentaje incremento cobertura en zonas rurales</t>
  </si>
  <si>
    <t>Numero de sistemas de tratamiento de agua potable o residual cofinanciados</t>
  </si>
  <si>
    <t>Numero de sistemas de tratamiento de agua potable o residual optimizados</t>
  </si>
  <si>
    <t>Interventorìas</t>
  </si>
  <si>
    <t>PROGRAMACION DE METAS FINANCIERAS -R.A ($1504073204,5 )</t>
  </si>
  <si>
    <t>PROGRAMACION DE METAS FINANCIERAS -R.A ($1504073204,5)</t>
  </si>
</sst>
</file>

<file path=xl/styles.xml><?xml version="1.0" encoding="utf-8"?>
<styleSheet xmlns="http://schemas.openxmlformats.org/spreadsheetml/2006/main">
  <numFmts count="7">
    <numFmt numFmtId="172" formatCode="&quot;$&quot;\ #,##0;[Red]&quot;$&quot;\ \-#,##0"/>
    <numFmt numFmtId="173" formatCode="_ &quot;$&quot;\ * #,##0.00_ ;_ &quot;$&quot;\ * \-#,##0.00_ ;_ &quot;$&quot;\ * &quot;-&quot;??_ ;_ @_ "/>
    <numFmt numFmtId="174" formatCode="_ * #,##0.00_ ;_ * \-#,##0.00_ ;_ * &quot;-&quot;??_ ;_ @_ "/>
    <numFmt numFmtId="175" formatCode="&quot;$&quot;\ #,##0"/>
    <numFmt numFmtId="176" formatCode="#,##0.000000_);\(#,##0.000000\)"/>
    <numFmt numFmtId="177" formatCode="#,##0.0"/>
    <numFmt numFmtId="178" formatCode="[$-240A]d&quot; de &quot;mmmm&quot; de &quot;yyyy;@"/>
  </numFmts>
  <fonts count="40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i/>
      <sz val="9"/>
      <name val="Arial Narrow"/>
      <family val="2"/>
    </font>
    <font>
      <b/>
      <sz val="7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sz val="7"/>
      <name val="Arial"/>
      <family val="2"/>
    </font>
    <font>
      <b/>
      <sz val="12"/>
      <name val="Arial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17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9" fillId="0" borderId="0"/>
  </cellStyleXfs>
  <cellXfs count="40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4" fillId="0" borderId="0" xfId="0" applyFont="1"/>
    <xf numFmtId="3" fontId="14" fillId="0" borderId="0" xfId="0" quotePrefix="1" applyNumberFormat="1" applyFont="1" applyAlignment="1">
      <alignment horizontal="left"/>
    </xf>
    <xf numFmtId="3" fontId="14" fillId="0" borderId="0" xfId="0" applyNumberFormat="1" applyFont="1"/>
    <xf numFmtId="3" fontId="14" fillId="0" borderId="0" xfId="0" applyNumberFormat="1" applyFont="1" applyAlignment="1">
      <alignment horizontal="center"/>
    </xf>
    <xf numFmtId="3" fontId="13" fillId="0" borderId="0" xfId="0" applyNumberFormat="1" applyFont="1"/>
    <xf numFmtId="3" fontId="14" fillId="0" borderId="1" xfId="0" applyNumberFormat="1" applyFont="1" applyBorder="1"/>
    <xf numFmtId="3" fontId="13" fillId="0" borderId="1" xfId="0" applyNumberFormat="1" applyFont="1" applyBorder="1" applyAlignment="1">
      <alignment horizontal="center"/>
    </xf>
    <xf numFmtId="3" fontId="13" fillId="0" borderId="1" xfId="0" applyNumberFormat="1" applyFont="1" applyBorder="1"/>
    <xf numFmtId="3" fontId="13" fillId="2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4" fillId="0" borderId="1" xfId="0" applyNumberFormat="1" applyFont="1" applyBorder="1" applyAlignment="1">
      <alignment wrapText="1"/>
    </xf>
    <xf numFmtId="3" fontId="13" fillId="0" borderId="2" xfId="0" applyNumberFormat="1" applyFont="1" applyBorder="1"/>
    <xf numFmtId="3" fontId="14" fillId="0" borderId="2" xfId="0" applyNumberFormat="1" applyFont="1" applyBorder="1"/>
    <xf numFmtId="3" fontId="13" fillId="0" borderId="2" xfId="0" applyNumberFormat="1" applyFont="1" applyBorder="1" applyAlignment="1">
      <alignment horizontal="right"/>
    </xf>
    <xf numFmtId="3" fontId="13" fillId="3" borderId="3" xfId="0" applyNumberFormat="1" applyFont="1" applyFill="1" applyBorder="1" applyAlignment="1">
      <alignment horizontal="center"/>
    </xf>
    <xf numFmtId="0" fontId="14" fillId="0" borderId="1" xfId="0" applyFont="1" applyBorder="1"/>
    <xf numFmtId="0" fontId="14" fillId="0" borderId="2" xfId="0" applyFont="1" applyBorder="1"/>
    <xf numFmtId="0" fontId="14" fillId="0" borderId="2" xfId="0" applyFont="1" applyBorder="1" applyAlignment="1">
      <alignment wrapText="1"/>
    </xf>
    <xf numFmtId="3" fontId="13" fillId="2" borderId="1" xfId="0" applyNumberFormat="1" applyFont="1" applyFill="1" applyBorder="1"/>
    <xf numFmtId="0" fontId="16" fillId="0" borderId="0" xfId="0" applyFont="1"/>
    <xf numFmtId="0" fontId="16" fillId="0" borderId="0" xfId="0" applyFont="1" applyAlignment="1" applyProtection="1">
      <alignment horizontal="left"/>
    </xf>
    <xf numFmtId="37" fontId="16" fillId="0" borderId="0" xfId="0" applyNumberFormat="1" applyFont="1" applyProtection="1"/>
    <xf numFmtId="0" fontId="16" fillId="0" borderId="0" xfId="0" applyFont="1" applyProtection="1"/>
    <xf numFmtId="176" fontId="16" fillId="0" borderId="0" xfId="0" applyNumberFormat="1" applyFont="1" applyProtection="1"/>
    <xf numFmtId="0" fontId="16" fillId="0" borderId="0" xfId="0" applyFont="1" applyAlignment="1" applyProtection="1">
      <alignment horizontal="center"/>
    </xf>
    <xf numFmtId="37" fontId="14" fillId="0" borderId="0" xfId="0" applyNumberFormat="1" applyFont="1"/>
    <xf numFmtId="3" fontId="20" fillId="0" borderId="1" xfId="0" applyNumberFormat="1" applyFont="1" applyBorder="1" applyAlignment="1">
      <alignment horizontal="right"/>
    </xf>
    <xf numFmtId="3" fontId="20" fillId="0" borderId="1" xfId="0" applyNumberFormat="1" applyFont="1" applyFill="1" applyBorder="1" applyAlignment="1">
      <alignment horizontal="right"/>
    </xf>
    <xf numFmtId="16" fontId="3" fillId="0" borderId="1" xfId="0" applyNumberFormat="1" applyFont="1" applyBorder="1" applyAlignment="1">
      <alignment horizontal="left" vertical="top" wrapText="1"/>
    </xf>
    <xf numFmtId="1" fontId="3" fillId="0" borderId="1" xfId="0" applyNumberFormat="1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5" fillId="0" borderId="0" xfId="0" applyFont="1"/>
    <xf numFmtId="0" fontId="15" fillId="0" borderId="0" xfId="0" applyFont="1" applyBorder="1"/>
    <xf numFmtId="0" fontId="17" fillId="0" borderId="1" xfId="0" applyFont="1" applyBorder="1"/>
    <xf numFmtId="3" fontId="5" fillId="0" borderId="0" xfId="0" applyNumberFormat="1" applyFont="1" applyFill="1"/>
    <xf numFmtId="175" fontId="6" fillId="0" borderId="0" xfId="0" applyNumberFormat="1" applyFont="1"/>
    <xf numFmtId="3" fontId="13" fillId="0" borderId="0" xfId="0" applyNumberFormat="1" applyFont="1" applyAlignment="1"/>
    <xf numFmtId="3" fontId="18" fillId="0" borderId="0" xfId="0" applyNumberFormat="1" applyFont="1" applyFill="1"/>
    <xf numFmtId="3" fontId="14" fillId="0" borderId="1" xfId="0" applyNumberFormat="1" applyFont="1" applyFill="1" applyBorder="1" applyAlignment="1">
      <alignment horizontal="right"/>
    </xf>
    <xf numFmtId="0" fontId="17" fillId="0" borderId="0" xfId="0" applyFont="1" applyAlignment="1"/>
    <xf numFmtId="0" fontId="22" fillId="0" borderId="0" xfId="0" applyFont="1" applyAlignment="1"/>
    <xf numFmtId="0" fontId="22" fillId="0" borderId="0" xfId="0" applyFont="1"/>
    <xf numFmtId="172" fontId="23" fillId="0" borderId="0" xfId="0" applyNumberFormat="1" applyFont="1" applyAlignment="1">
      <alignment vertical="justify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justify" vertical="top" wrapText="1"/>
    </xf>
    <xf numFmtId="0" fontId="26" fillId="0" borderId="0" xfId="0" applyFont="1" applyAlignment="1">
      <alignment horizontal="center" vertical="justify"/>
    </xf>
    <xf numFmtId="0" fontId="25" fillId="0" borderId="0" xfId="0" applyFont="1" applyAlignment="1">
      <alignment horizontal="left" vertical="top"/>
    </xf>
    <xf numFmtId="0" fontId="25" fillId="0" borderId="0" xfId="0" applyFont="1" applyAlignment="1"/>
    <xf numFmtId="0" fontId="25" fillId="0" borderId="0" xfId="0" applyFont="1"/>
    <xf numFmtId="175" fontId="26" fillId="0" borderId="0" xfId="0" applyNumberFormat="1" applyFont="1" applyAlignment="1">
      <alignment horizontal="right" vertical="justify"/>
    </xf>
    <xf numFmtId="172" fontId="26" fillId="0" borderId="0" xfId="0" applyNumberFormat="1" applyFont="1" applyAlignment="1">
      <alignment vertical="justify"/>
    </xf>
    <xf numFmtId="0" fontId="26" fillId="0" borderId="0" xfId="0" applyFont="1" applyAlignment="1">
      <alignment horizontal="left" vertical="justify"/>
    </xf>
    <xf numFmtId="173" fontId="26" fillId="0" borderId="0" xfId="2" applyFont="1" applyAlignment="1">
      <alignment horizontal="right" vertical="justify"/>
    </xf>
    <xf numFmtId="174" fontId="26" fillId="0" borderId="0" xfId="1" applyFont="1" applyAlignment="1">
      <alignment vertical="justify"/>
    </xf>
    <xf numFmtId="173" fontId="26" fillId="0" borderId="0" xfId="2" applyFont="1" applyAlignment="1">
      <alignment vertical="justify"/>
    </xf>
    <xf numFmtId="0" fontId="0" fillId="0" borderId="0" xfId="0" applyBorder="1" applyAlignment="1"/>
    <xf numFmtId="0" fontId="27" fillId="0" borderId="0" xfId="0" applyFont="1" applyBorder="1" applyAlignment="1"/>
    <xf numFmtId="0" fontId="0" fillId="0" borderId="0" xfId="0" applyBorder="1" applyAlignment="1">
      <alignment horizontal="center"/>
    </xf>
    <xf numFmtId="0" fontId="25" fillId="0" borderId="0" xfId="0" applyFont="1" applyAlignment="1">
      <alignment horizontal="left" vertical="justify"/>
    </xf>
    <xf numFmtId="0" fontId="21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9" fillId="0" borderId="0" xfId="0" applyFont="1" applyAlignment="1">
      <alignment horizontal="left" vertical="justify"/>
    </xf>
    <xf numFmtId="0" fontId="30" fillId="0" borderId="0" xfId="0" applyFont="1"/>
    <xf numFmtId="0" fontId="30" fillId="0" borderId="0" xfId="0" applyFont="1" applyAlignment="1">
      <alignment horizontal="right"/>
    </xf>
    <xf numFmtId="174" fontId="3" fillId="0" borderId="1" xfId="1" applyFont="1" applyBorder="1" applyAlignment="1">
      <alignment horizontal="right" vertical="top" wrapText="1"/>
    </xf>
    <xf numFmtId="174" fontId="2" fillId="0" borderId="1" xfId="1" applyFont="1" applyBorder="1" applyAlignment="1">
      <alignment horizontal="right" vertical="top" wrapText="1"/>
    </xf>
    <xf numFmtId="174" fontId="3" fillId="0" borderId="1" xfId="1" applyFont="1" applyBorder="1" applyAlignment="1">
      <alignment vertical="top" wrapText="1"/>
    </xf>
    <xf numFmtId="174" fontId="2" fillId="0" borderId="1" xfId="1" applyFont="1" applyBorder="1" applyAlignment="1">
      <alignment vertical="top" wrapText="1"/>
    </xf>
    <xf numFmtId="174" fontId="17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0" fillId="3" borderId="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left" vertical="top" wrapText="1"/>
    </xf>
    <xf numFmtId="3" fontId="24" fillId="0" borderId="2" xfId="0" applyNumberFormat="1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left" vertical="top" wrapText="1"/>
    </xf>
    <xf numFmtId="3" fontId="24" fillId="0" borderId="1" xfId="0" applyNumberFormat="1" applyFont="1" applyBorder="1" applyAlignment="1">
      <alignment horizontal="center" vertical="top" wrapText="1"/>
    </xf>
    <xf numFmtId="3" fontId="2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vertical="top" wrapText="1"/>
    </xf>
    <xf numFmtId="0" fontId="30" fillId="0" borderId="1" xfId="0" applyFont="1" applyBorder="1" applyAlignment="1">
      <alignment horizontal="center" vertical="top" wrapText="1"/>
    </xf>
    <xf numFmtId="0" fontId="30" fillId="0" borderId="1" xfId="0" applyFont="1" applyBorder="1" applyAlignment="1">
      <alignment vertical="top" wrapText="1"/>
    </xf>
    <xf numFmtId="3" fontId="30" fillId="0" borderId="1" xfId="0" applyNumberFormat="1" applyFont="1" applyBorder="1" applyAlignment="1">
      <alignment horizontal="right" vertical="top" wrapText="1"/>
    </xf>
    <xf numFmtId="174" fontId="24" fillId="0" borderId="2" xfId="1" applyFont="1" applyBorder="1" applyAlignment="1">
      <alignment horizontal="right" vertical="top" wrapText="1"/>
    </xf>
    <xf numFmtId="174" fontId="24" fillId="0" borderId="1" xfId="1" applyFont="1" applyBorder="1" applyAlignment="1">
      <alignment horizontal="right" vertical="top" wrapText="1"/>
    </xf>
    <xf numFmtId="174" fontId="30" fillId="0" borderId="1" xfId="1" applyFont="1" applyBorder="1" applyAlignment="1">
      <alignment horizontal="right" vertical="top" wrapText="1"/>
    </xf>
    <xf numFmtId="0" fontId="24" fillId="0" borderId="0" xfId="0" applyFont="1"/>
    <xf numFmtId="0" fontId="30" fillId="0" borderId="0" xfId="0" applyFont="1" applyAlignment="1"/>
    <xf numFmtId="0" fontId="30" fillId="3" borderId="3" xfId="0" applyFont="1" applyFill="1" applyBorder="1" applyAlignment="1">
      <alignment horizontal="center" vertical="center" wrapText="1"/>
    </xf>
    <xf numFmtId="0" fontId="30" fillId="3" borderId="5" xfId="0" applyFont="1" applyFill="1" applyBorder="1" applyAlignment="1">
      <alignment horizontal="center" vertical="center" wrapText="1"/>
    </xf>
    <xf numFmtId="3" fontId="30" fillId="3" borderId="5" xfId="0" applyNumberFormat="1" applyFont="1" applyFill="1" applyBorder="1" applyAlignment="1">
      <alignment horizontal="center" vertical="center" wrapText="1"/>
    </xf>
    <xf numFmtId="3" fontId="30" fillId="3" borderId="6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right" vertical="center" wrapText="1"/>
    </xf>
    <xf numFmtId="3" fontId="24" fillId="0" borderId="1" xfId="0" applyNumberFormat="1" applyFont="1" applyBorder="1" applyAlignment="1">
      <alignment horizontal="right" vertical="center" wrapText="1"/>
    </xf>
    <xf numFmtId="0" fontId="28" fillId="0" borderId="0" xfId="0" applyFont="1" applyFill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3" fontId="24" fillId="0" borderId="1" xfId="0" applyNumberFormat="1" applyFont="1" applyBorder="1" applyAlignment="1">
      <alignment horizontal="center" vertical="center" wrapText="1"/>
    </xf>
    <xf numFmtId="177" fontId="22" fillId="0" borderId="1" xfId="1" applyNumberFormat="1" applyFont="1" applyFill="1" applyBorder="1" applyAlignment="1">
      <alignment vertical="center" wrapText="1"/>
    </xf>
    <xf numFmtId="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justify" vertical="center"/>
    </xf>
    <xf numFmtId="177" fontId="22" fillId="0" borderId="1" xfId="1" applyNumberFormat="1" applyFont="1" applyFill="1" applyBorder="1" applyAlignment="1">
      <alignment horizontal="right" vertical="center" wrapText="1"/>
    </xf>
    <xf numFmtId="177" fontId="22" fillId="0" borderId="1" xfId="0" applyNumberFormat="1" applyFont="1" applyBorder="1" applyAlignment="1">
      <alignment vertical="center"/>
    </xf>
    <xf numFmtId="0" fontId="31" fillId="0" borderId="1" xfId="0" applyFont="1" applyBorder="1" applyAlignment="1">
      <alignment horizontal="left" vertical="top" wrapText="1"/>
    </xf>
    <xf numFmtId="0" fontId="30" fillId="0" borderId="0" xfId="0" applyFont="1" applyAlignment="1">
      <alignment vertical="top" wrapText="1"/>
    </xf>
    <xf numFmtId="3" fontId="30" fillId="0" borderId="0" xfId="0" applyNumberFormat="1" applyFont="1" applyAlignment="1">
      <alignment horizontal="right" vertical="top" wrapText="1"/>
    </xf>
    <xf numFmtId="0" fontId="32" fillId="3" borderId="4" xfId="0" applyFont="1" applyFill="1" applyBorder="1" applyAlignment="1">
      <alignment horizontal="center" vertical="center" wrapText="1"/>
    </xf>
    <xf numFmtId="0" fontId="24" fillId="0" borderId="1" xfId="0" applyFont="1" applyBorder="1"/>
    <xf numFmtId="0" fontId="24" fillId="0" borderId="0" xfId="0" applyFont="1" applyAlignment="1">
      <alignment vertical="top" wrapText="1"/>
    </xf>
    <xf numFmtId="174" fontId="30" fillId="0" borderId="1" xfId="1" applyFont="1" applyBorder="1" applyAlignment="1">
      <alignment vertical="top" wrapText="1"/>
    </xf>
    <xf numFmtId="0" fontId="30" fillId="3" borderId="3" xfId="0" applyFont="1" applyFill="1" applyBorder="1" applyAlignment="1">
      <alignment horizontal="left" vertical="center" wrapText="1"/>
    </xf>
    <xf numFmtId="0" fontId="30" fillId="3" borderId="6" xfId="0" applyFont="1" applyFill="1" applyBorder="1" applyAlignment="1">
      <alignment horizontal="center" vertical="top" wrapText="1"/>
    </xf>
    <xf numFmtId="0" fontId="30" fillId="0" borderId="2" xfId="0" applyFont="1" applyBorder="1" applyAlignment="1">
      <alignment horizontal="left" vertical="center" wrapText="1"/>
    </xf>
    <xf numFmtId="3" fontId="30" fillId="0" borderId="2" xfId="0" applyNumberFormat="1" applyFont="1" applyBorder="1" applyAlignment="1">
      <alignment horizontal="right" vertical="top" wrapText="1"/>
    </xf>
    <xf numFmtId="0" fontId="34" fillId="0" borderId="0" xfId="0" applyFont="1" applyAlignment="1">
      <alignment horizontal="left" vertical="justify"/>
    </xf>
    <xf numFmtId="3" fontId="28" fillId="0" borderId="0" xfId="0" quotePrefix="1" applyNumberFormat="1" applyFont="1" applyAlignment="1">
      <alignment horizontal="left"/>
    </xf>
    <xf numFmtId="3" fontId="28" fillId="0" borderId="0" xfId="0" applyNumberFormat="1" applyFont="1"/>
    <xf numFmtId="3" fontId="28" fillId="0" borderId="0" xfId="0" applyNumberFormat="1" applyFont="1" applyAlignment="1">
      <alignment horizontal="center"/>
    </xf>
    <xf numFmtId="3" fontId="33" fillId="0" borderId="0" xfId="0" applyNumberFormat="1" applyFont="1"/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33" fillId="0" borderId="2" xfId="0" applyNumberFormat="1" applyFont="1" applyBorder="1"/>
    <xf numFmtId="174" fontId="33" fillId="2" borderId="2" xfId="1" applyFont="1" applyFill="1" applyBorder="1" applyAlignment="1">
      <alignment horizontal="right"/>
    </xf>
    <xf numFmtId="174" fontId="33" fillId="0" borderId="2" xfId="1" applyFont="1" applyBorder="1" applyAlignment="1">
      <alignment horizontal="right"/>
    </xf>
    <xf numFmtId="174" fontId="33" fillId="0" borderId="1" xfId="1" applyFont="1" applyBorder="1" applyAlignment="1">
      <alignment horizontal="right"/>
    </xf>
    <xf numFmtId="3" fontId="28" fillId="0" borderId="1" xfId="0" applyNumberFormat="1" applyFont="1" applyBorder="1"/>
    <xf numFmtId="174" fontId="28" fillId="2" borderId="1" xfId="1" applyFont="1" applyFill="1" applyBorder="1" applyAlignment="1">
      <alignment horizontal="right"/>
    </xf>
    <xf numFmtId="174" fontId="28" fillId="0" borderId="1" xfId="1" applyFont="1" applyBorder="1" applyAlignment="1">
      <alignment horizontal="right"/>
    </xf>
    <xf numFmtId="174" fontId="28" fillId="0" borderId="0" xfId="1" applyFont="1"/>
    <xf numFmtId="3" fontId="33" fillId="0" borderId="1" xfId="0" applyNumberFormat="1" applyFont="1" applyBorder="1"/>
    <xf numFmtId="174" fontId="33" fillId="2" borderId="1" xfId="1" applyFont="1" applyFill="1" applyBorder="1" applyAlignment="1">
      <alignment horizontal="right"/>
    </xf>
    <xf numFmtId="174" fontId="28" fillId="0" borderId="1" xfId="1" applyFont="1" applyFill="1" applyBorder="1" applyAlignment="1">
      <alignment horizontal="right"/>
    </xf>
    <xf numFmtId="174" fontId="28" fillId="0" borderId="1" xfId="1" quotePrefix="1" applyFont="1" applyBorder="1" applyAlignment="1">
      <alignment horizontal="right"/>
    </xf>
    <xf numFmtId="174" fontId="33" fillId="0" borderId="1" xfId="1" applyFont="1" applyFill="1" applyBorder="1" applyAlignment="1">
      <alignment horizontal="right"/>
    </xf>
    <xf numFmtId="3" fontId="33" fillId="2" borderId="1" xfId="0" applyNumberFormat="1" applyFont="1" applyFill="1" applyBorder="1"/>
    <xf numFmtId="3" fontId="23" fillId="0" borderId="1" xfId="0" applyNumberFormat="1" applyFont="1" applyBorder="1" applyAlignment="1">
      <alignment vertical="top" wrapText="1"/>
    </xf>
    <xf numFmtId="174" fontId="14" fillId="0" borderId="0" xfId="0" applyNumberFormat="1" applyFont="1"/>
    <xf numFmtId="0" fontId="26" fillId="0" borderId="0" xfId="0" applyFont="1" applyAlignment="1">
      <alignment horizontal="left" vertical="top"/>
    </xf>
    <xf numFmtId="3" fontId="28" fillId="0" borderId="2" xfId="0" applyNumberFormat="1" applyFont="1" applyBorder="1" applyAlignment="1">
      <alignment horizontal="justify" vertical="top"/>
    </xf>
    <xf numFmtId="3" fontId="28" fillId="0" borderId="1" xfId="0" applyNumberFormat="1" applyFont="1" applyBorder="1" applyAlignment="1">
      <alignment horizontal="justify" vertical="top"/>
    </xf>
    <xf numFmtId="3" fontId="35" fillId="0" borderId="1" xfId="0" applyNumberFormat="1" applyFont="1" applyBorder="1" applyAlignment="1">
      <alignment horizontal="justify" vertical="top" wrapText="1"/>
    </xf>
    <xf numFmtId="3" fontId="28" fillId="0" borderId="1" xfId="0" applyNumberFormat="1" applyFont="1" applyBorder="1" applyAlignment="1">
      <alignment horizontal="justify" vertical="top" wrapText="1"/>
    </xf>
    <xf numFmtId="174" fontId="24" fillId="0" borderId="2" xfId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/>
    </xf>
    <xf numFmtId="175" fontId="30" fillId="0" borderId="0" xfId="0" applyNumberFormat="1" applyFont="1" applyBorder="1" applyAlignment="1">
      <alignment vertical="justify"/>
    </xf>
    <xf numFmtId="16" fontId="24" fillId="0" borderId="1" xfId="0" applyNumberFormat="1" applyFont="1" applyBorder="1" applyAlignment="1">
      <alignment horizontal="center" vertical="top" wrapText="1"/>
    </xf>
    <xf numFmtId="174" fontId="6" fillId="0" borderId="0" xfId="0" applyNumberFormat="1" applyFont="1"/>
    <xf numFmtId="3" fontId="5" fillId="0" borderId="0" xfId="0" applyNumberFormat="1" applyFont="1"/>
    <xf numFmtId="174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174" fontId="23" fillId="0" borderId="0" xfId="1" applyFont="1" applyAlignment="1">
      <alignment horizontal="right" vertical="justify"/>
    </xf>
    <xf numFmtId="174" fontId="23" fillId="0" borderId="0" xfId="1" applyFont="1" applyAlignment="1">
      <alignment vertical="justify"/>
    </xf>
    <xf numFmtId="0" fontId="12" fillId="3" borderId="7" xfId="0" applyFont="1" applyFill="1" applyBorder="1" applyAlignment="1">
      <alignment horizontal="center" vertical="center" wrapText="1"/>
    </xf>
    <xf numFmtId="0" fontId="26" fillId="0" borderId="8" xfId="0" applyFont="1" applyBorder="1" applyAlignment="1"/>
    <xf numFmtId="0" fontId="26" fillId="0" borderId="0" xfId="0" applyFont="1" applyAlignment="1">
      <alignment horizontal="center" wrapText="1"/>
    </xf>
    <xf numFmtId="0" fontId="2" fillId="0" borderId="9" xfId="0" applyFont="1" applyBorder="1" applyAlignment="1"/>
    <xf numFmtId="174" fontId="30" fillId="0" borderId="0" xfId="1" applyFont="1" applyBorder="1" applyAlignment="1">
      <alignment horizontal="left"/>
    </xf>
    <xf numFmtId="173" fontId="30" fillId="0" borderId="0" xfId="2" applyFont="1" applyBorder="1" applyAlignment="1">
      <alignment horizontal="right" vertical="justify"/>
    </xf>
    <xf numFmtId="175" fontId="30" fillId="0" borderId="10" xfId="0" applyNumberFormat="1" applyFont="1" applyBorder="1" applyAlignment="1">
      <alignment vertical="justify"/>
    </xf>
    <xf numFmtId="173" fontId="30" fillId="0" borderId="0" xfId="2" applyFont="1" applyBorder="1" applyAlignment="1">
      <alignment vertical="justify"/>
    </xf>
    <xf numFmtId="0" fontId="30" fillId="0" borderId="0" xfId="0" applyFont="1" applyBorder="1" applyAlignment="1">
      <alignment vertical="justify"/>
    </xf>
    <xf numFmtId="0" fontId="30" fillId="0" borderId="10" xfId="0" applyFont="1" applyBorder="1" applyAlignment="1">
      <alignment vertical="justify"/>
    </xf>
    <xf numFmtId="174" fontId="30" fillId="0" borderId="0" xfId="0" applyNumberFormat="1" applyFont="1" applyBorder="1" applyAlignment="1">
      <alignment horizontal="left"/>
    </xf>
    <xf numFmtId="173" fontId="30" fillId="0" borderId="0" xfId="0" applyNumberFormat="1" applyFont="1" applyBorder="1" applyAlignment="1">
      <alignment vertical="justify"/>
    </xf>
    <xf numFmtId="0" fontId="30" fillId="0" borderId="11" xfId="0" applyFont="1" applyBorder="1" applyAlignment="1">
      <alignment horizontal="left"/>
    </xf>
    <xf numFmtId="0" fontId="24" fillId="0" borderId="11" xfId="0" applyFont="1" applyBorder="1"/>
    <xf numFmtId="0" fontId="30" fillId="0" borderId="12" xfId="0" applyFont="1" applyBorder="1" applyAlignment="1">
      <alignment horizontal="right"/>
    </xf>
    <xf numFmtId="0" fontId="36" fillId="0" borderId="0" xfId="0" applyFont="1" applyBorder="1" applyAlignment="1">
      <alignment vertical="center" wrapText="1"/>
    </xf>
    <xf numFmtId="0" fontId="16" fillId="0" borderId="0" xfId="0" applyFont="1" applyBorder="1" applyAlignment="1"/>
    <xf numFmtId="0" fontId="36" fillId="0" borderId="0" xfId="0" applyFont="1" applyBorder="1" applyAlignment="1"/>
    <xf numFmtId="0" fontId="28" fillId="0" borderId="0" xfId="0" applyFont="1" applyBorder="1" applyAlignment="1"/>
    <xf numFmtId="0" fontId="3" fillId="0" borderId="13" xfId="0" applyFont="1" applyBorder="1" applyAlignment="1">
      <alignment vertical="top" wrapText="1"/>
    </xf>
    <xf numFmtId="3" fontId="4" fillId="0" borderId="13" xfId="0" applyNumberFormat="1" applyFont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right" vertical="top" wrapText="1"/>
    </xf>
    <xf numFmtId="0" fontId="3" fillId="0" borderId="15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top" wrapText="1"/>
    </xf>
    <xf numFmtId="0" fontId="24" fillId="0" borderId="18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top" wrapText="1"/>
    </xf>
    <xf numFmtId="0" fontId="24" fillId="0" borderId="19" xfId="0" applyFont="1" applyBorder="1" applyAlignment="1">
      <alignment horizontal="center" vertical="top" wrapText="1"/>
    </xf>
    <xf numFmtId="3" fontId="24" fillId="0" borderId="7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16" fontId="6" fillId="0" borderId="1" xfId="0" applyNumberFormat="1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right" vertical="top" wrapText="1"/>
    </xf>
    <xf numFmtId="3" fontId="6" fillId="0" borderId="15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21" xfId="0" applyFont="1" applyBorder="1" applyAlignment="1">
      <alignment horizontal="center" vertical="top" wrapText="1"/>
    </xf>
    <xf numFmtId="0" fontId="38" fillId="0" borderId="22" xfId="0" applyFont="1" applyBorder="1" applyAlignment="1">
      <alignment vertical="top" wrapText="1"/>
    </xf>
    <xf numFmtId="0" fontId="6" fillId="0" borderId="13" xfId="0" applyFont="1" applyBorder="1" applyAlignment="1">
      <alignment horizontal="center" vertical="top" wrapText="1"/>
    </xf>
    <xf numFmtId="3" fontId="6" fillId="0" borderId="13" xfId="0" applyNumberFormat="1" applyFont="1" applyBorder="1" applyAlignment="1">
      <alignment horizontal="right" vertical="top" wrapText="1"/>
    </xf>
    <xf numFmtId="178" fontId="6" fillId="0" borderId="14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178" fontId="6" fillId="0" borderId="18" xfId="0" applyNumberFormat="1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 wrapText="1"/>
    </xf>
    <xf numFmtId="3" fontId="6" fillId="0" borderId="7" xfId="0" applyNumberFormat="1" applyFont="1" applyBorder="1" applyAlignment="1">
      <alignment horizontal="right" vertical="top" wrapText="1"/>
    </xf>
    <xf numFmtId="178" fontId="6" fillId="0" borderId="15" xfId="0" applyNumberFormat="1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3" fontId="30" fillId="0" borderId="1" xfId="1" applyNumberFormat="1" applyFont="1" applyBorder="1" applyAlignment="1">
      <alignment horizontal="right" vertical="top" wrapText="1"/>
    </xf>
    <xf numFmtId="3" fontId="24" fillId="0" borderId="26" xfId="0" applyNumberFormat="1" applyFont="1" applyBorder="1" applyAlignment="1">
      <alignment horizontal="left" vertical="center" wrapText="1"/>
    </xf>
    <xf numFmtId="3" fontId="24" fillId="0" borderId="27" xfId="0" applyNumberFormat="1" applyFont="1" applyBorder="1" applyAlignment="1">
      <alignment horizontal="left" vertical="center" wrapText="1"/>
    </xf>
    <xf numFmtId="3" fontId="24" fillId="0" borderId="2" xfId="0" applyNumberFormat="1" applyFont="1" applyBorder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3" fontId="24" fillId="0" borderId="2" xfId="0" applyNumberFormat="1" applyFont="1" applyBorder="1" applyAlignment="1">
      <alignment horizontal="right" vertical="top" wrapText="1"/>
    </xf>
    <xf numFmtId="0" fontId="24" fillId="0" borderId="18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25" fillId="0" borderId="1" xfId="0" applyNumberFormat="1" applyFont="1" applyBorder="1" applyAlignment="1">
      <alignment horizontal="left" vertical="top" wrapText="1"/>
    </xf>
    <xf numFmtId="16" fontId="25" fillId="0" borderId="13" xfId="0" applyNumberFormat="1" applyFont="1" applyBorder="1" applyAlignment="1">
      <alignment horizontal="left" vertical="top" wrapText="1"/>
    </xf>
    <xf numFmtId="1" fontId="25" fillId="0" borderId="13" xfId="0" applyNumberFormat="1" applyFont="1" applyBorder="1" applyAlignment="1">
      <alignment horizontal="center" vertical="top" wrapText="1"/>
    </xf>
    <xf numFmtId="0" fontId="25" fillId="0" borderId="13" xfId="0" applyFont="1" applyBorder="1" applyAlignment="1">
      <alignment horizontal="center" vertical="top" wrapText="1"/>
    </xf>
    <xf numFmtId="3" fontId="25" fillId="0" borderId="13" xfId="0" applyNumberFormat="1" applyFont="1" applyBorder="1" applyAlignment="1">
      <alignment horizontal="right" vertical="top" wrapText="1"/>
    </xf>
    <xf numFmtId="3" fontId="25" fillId="0" borderId="14" xfId="0" applyNumberFormat="1" applyFont="1" applyBorder="1" applyAlignment="1">
      <alignment horizontal="right" vertical="top" wrapText="1"/>
    </xf>
    <xf numFmtId="16" fontId="25" fillId="0" borderId="1" xfId="0" applyNumberFormat="1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3" fontId="25" fillId="0" borderId="1" xfId="0" applyNumberFormat="1" applyFont="1" applyBorder="1" applyAlignment="1">
      <alignment horizontal="right" vertical="top" wrapText="1"/>
    </xf>
    <xf numFmtId="3" fontId="25" fillId="0" borderId="15" xfId="0" applyNumberFormat="1" applyFont="1" applyBorder="1" applyAlignment="1">
      <alignment horizontal="right" vertical="top" wrapText="1"/>
    </xf>
    <xf numFmtId="0" fontId="25" fillId="0" borderId="20" xfId="0" applyFont="1" applyBorder="1" applyAlignment="1">
      <alignment horizontal="center" vertical="top" wrapText="1"/>
    </xf>
    <xf numFmtId="0" fontId="25" fillId="0" borderId="1" xfId="0" applyFont="1" applyBorder="1" applyAlignment="1">
      <alignment vertical="top" wrapText="1"/>
    </xf>
    <xf numFmtId="3" fontId="24" fillId="0" borderId="26" xfId="0" applyNumberFormat="1" applyFont="1" applyBorder="1" applyAlignment="1">
      <alignment horizontal="right" vertical="top" wrapText="1"/>
    </xf>
    <xf numFmtId="3" fontId="24" fillId="0" borderId="27" xfId="0" applyNumberFormat="1" applyFont="1" applyBorder="1" applyAlignment="1">
      <alignment horizontal="center" vertical="top" wrapText="1"/>
    </xf>
    <xf numFmtId="0" fontId="24" fillId="0" borderId="26" xfId="0" applyFont="1" applyBorder="1" applyAlignment="1">
      <alignment horizontal="center" vertical="top" wrapText="1"/>
    </xf>
    <xf numFmtId="0" fontId="24" fillId="0" borderId="27" xfId="0" applyFont="1" applyBorder="1" applyAlignment="1">
      <alignment horizontal="center" vertical="top" wrapText="1"/>
    </xf>
    <xf numFmtId="0" fontId="24" fillId="0" borderId="16" xfId="0" applyFont="1" applyBorder="1" applyAlignment="1">
      <alignment horizontal="center" vertical="top" wrapText="1"/>
    </xf>
    <xf numFmtId="0" fontId="24" fillId="0" borderId="17" xfId="0" applyFont="1" applyBorder="1" applyAlignment="1">
      <alignment horizontal="center" vertical="top" wrapText="1"/>
    </xf>
    <xf numFmtId="0" fontId="24" fillId="0" borderId="2" xfId="0" applyFont="1" applyBorder="1" applyAlignment="1">
      <alignment horizontal="justify" vertical="top" wrapText="1"/>
    </xf>
    <xf numFmtId="0" fontId="24" fillId="0" borderId="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right"/>
    </xf>
    <xf numFmtId="0" fontId="4" fillId="0" borderId="3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7" fillId="0" borderId="8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left" vertical="center" wrapText="1"/>
    </xf>
    <xf numFmtId="0" fontId="3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6" fillId="0" borderId="8" xfId="0" applyFont="1" applyBorder="1" applyAlignment="1">
      <alignment horizontal="left" vertical="center" wrapText="1"/>
    </xf>
    <xf numFmtId="0" fontId="36" fillId="0" borderId="9" xfId="0" applyFont="1" applyBorder="1" applyAlignment="1">
      <alignment horizontal="left" vertical="center" wrapText="1"/>
    </xf>
    <xf numFmtId="0" fontId="36" fillId="0" borderId="0" xfId="0" applyFont="1" applyBorder="1" applyAlignment="1">
      <alignment horizontal="left"/>
    </xf>
    <xf numFmtId="0" fontId="36" fillId="0" borderId="1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30" fillId="3" borderId="27" xfId="0" applyFont="1" applyFill="1" applyBorder="1" applyAlignment="1">
      <alignment horizontal="center" vertical="center" wrapText="1"/>
    </xf>
    <xf numFmtId="0" fontId="30" fillId="3" borderId="34" xfId="0" applyFont="1" applyFill="1" applyBorder="1" applyAlignment="1">
      <alignment horizontal="center" vertical="center" wrapText="1"/>
    </xf>
    <xf numFmtId="0" fontId="30" fillId="0" borderId="8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0" fillId="3" borderId="1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/>
    </xf>
    <xf numFmtId="0" fontId="30" fillId="0" borderId="29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0" fillId="0" borderId="30" xfId="0" applyFont="1" applyFill="1" applyBorder="1" applyAlignment="1">
      <alignment horizontal="left" vertical="center"/>
    </xf>
    <xf numFmtId="0" fontId="30" fillId="0" borderId="8" xfId="0" applyFont="1" applyFill="1" applyBorder="1" applyAlignment="1">
      <alignment horizontal="left" vertical="center"/>
    </xf>
    <xf numFmtId="0" fontId="30" fillId="3" borderId="2" xfId="0" applyFont="1" applyFill="1" applyBorder="1" applyAlignment="1">
      <alignment horizontal="center" vertical="center" wrapText="1"/>
    </xf>
    <xf numFmtId="0" fontId="30" fillId="0" borderId="31" xfId="0" applyFont="1" applyBorder="1" applyAlignment="1">
      <alignment horizontal="left"/>
    </xf>
    <xf numFmtId="0" fontId="30" fillId="0" borderId="11" xfId="0" applyFont="1" applyBorder="1" applyAlignment="1">
      <alignment horizontal="left"/>
    </xf>
    <xf numFmtId="0" fontId="30" fillId="3" borderId="32" xfId="0" applyFont="1" applyFill="1" applyBorder="1" applyAlignment="1">
      <alignment horizontal="center" vertical="center" wrapText="1"/>
    </xf>
    <xf numFmtId="0" fontId="30" fillId="3" borderId="33" xfId="0" applyFont="1" applyFill="1" applyBorder="1" applyAlignment="1">
      <alignment horizontal="center" vertical="center" wrapText="1"/>
    </xf>
    <xf numFmtId="0" fontId="26" fillId="0" borderId="8" xfId="0" applyFont="1" applyBorder="1" applyAlignment="1">
      <alignment horizontal="center" wrapText="1"/>
    </xf>
    <xf numFmtId="0" fontId="36" fillId="0" borderId="11" xfId="0" applyFont="1" applyBorder="1" applyAlignment="1">
      <alignment horizontal="center"/>
    </xf>
    <xf numFmtId="0" fontId="36" fillId="0" borderId="12" xfId="0" applyFont="1" applyBorder="1" applyAlignment="1">
      <alignment horizontal="center"/>
    </xf>
    <xf numFmtId="0" fontId="26" fillId="0" borderId="0" xfId="0" applyFont="1" applyAlignment="1">
      <alignment horizontal="left"/>
    </xf>
    <xf numFmtId="0" fontId="11" fillId="3" borderId="13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73" fontId="11" fillId="3" borderId="13" xfId="2" applyFont="1" applyFill="1" applyBorder="1" applyAlignment="1">
      <alignment horizontal="center" vertical="center" wrapText="1"/>
    </xf>
    <xf numFmtId="173" fontId="11" fillId="3" borderId="7" xfId="2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30" fillId="3" borderId="26" xfId="0" applyFont="1" applyFill="1" applyBorder="1" applyAlignment="1">
      <alignment horizontal="center" vertical="center" wrapText="1"/>
    </xf>
    <xf numFmtId="0" fontId="30" fillId="3" borderId="16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top" wrapText="1"/>
    </xf>
    <xf numFmtId="175" fontId="26" fillId="3" borderId="13" xfId="0" applyNumberFormat="1" applyFont="1" applyFill="1" applyBorder="1" applyAlignment="1">
      <alignment horizontal="center" vertical="justify"/>
    </xf>
    <xf numFmtId="0" fontId="26" fillId="0" borderId="8" xfId="0" applyFont="1" applyBorder="1" applyAlignment="1">
      <alignment horizontal="center"/>
    </xf>
    <xf numFmtId="0" fontId="25" fillId="0" borderId="8" xfId="0" applyFont="1" applyBorder="1" applyAlignment="1">
      <alignment horizontal="left" vertical="top"/>
    </xf>
    <xf numFmtId="0" fontId="26" fillId="0" borderId="8" xfId="0" applyFont="1" applyBorder="1" applyAlignment="1">
      <alignment horizontal="left" vertical="justify"/>
    </xf>
    <xf numFmtId="0" fontId="36" fillId="0" borderId="0" xfId="0" applyFont="1" applyBorder="1" applyAlignment="1">
      <alignment horizontal="center" vertical="center" wrapText="1"/>
    </xf>
    <xf numFmtId="0" fontId="36" fillId="0" borderId="11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right" vertical="top" wrapText="1"/>
    </xf>
    <xf numFmtId="0" fontId="30" fillId="0" borderId="0" xfId="0" applyFont="1" applyBorder="1" applyAlignment="1">
      <alignment horizontal="left" vertical="top" wrapText="1"/>
    </xf>
    <xf numFmtId="0" fontId="30" fillId="0" borderId="1" xfId="0" applyFont="1" applyBorder="1" applyAlignment="1">
      <alignment horizontal="right" vertical="top" wrapText="1"/>
    </xf>
    <xf numFmtId="0" fontId="30" fillId="0" borderId="24" xfId="0" applyFont="1" applyBorder="1" applyAlignment="1">
      <alignment horizontal="left" vertical="top" wrapText="1"/>
    </xf>
    <xf numFmtId="0" fontId="30" fillId="0" borderId="25" xfId="0" applyFont="1" applyBorder="1" applyAlignment="1">
      <alignment horizontal="left" vertical="top" wrapText="1"/>
    </xf>
    <xf numFmtId="0" fontId="30" fillId="3" borderId="36" xfId="0" applyFont="1" applyFill="1" applyBorder="1" applyAlignment="1">
      <alignment horizontal="center" vertical="center" wrapText="1"/>
    </xf>
    <xf numFmtId="0" fontId="30" fillId="3" borderId="37" xfId="0" applyFont="1" applyFill="1" applyBorder="1" applyAlignment="1">
      <alignment horizontal="center" vertical="center" wrapText="1"/>
    </xf>
    <xf numFmtId="0" fontId="30" fillId="3" borderId="38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3" borderId="34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justify"/>
    </xf>
    <xf numFmtId="0" fontId="23" fillId="0" borderId="8" xfId="0" applyFont="1" applyBorder="1" applyAlignment="1">
      <alignment horizontal="left" vertical="top"/>
    </xf>
    <xf numFmtId="0" fontId="6" fillId="0" borderId="24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top" wrapText="1"/>
    </xf>
    <xf numFmtId="0" fontId="23" fillId="0" borderId="0" xfId="0" applyFont="1" applyAlignment="1">
      <alignment horizontal="left"/>
    </xf>
    <xf numFmtId="0" fontId="30" fillId="3" borderId="39" xfId="0" applyFont="1" applyFill="1" applyBorder="1" applyAlignment="1">
      <alignment horizontal="center" vertical="top" wrapText="1"/>
    </xf>
    <xf numFmtId="0" fontId="30" fillId="3" borderId="40" xfId="0" applyFont="1" applyFill="1" applyBorder="1" applyAlignment="1">
      <alignment horizontal="center" vertical="top" wrapText="1"/>
    </xf>
    <xf numFmtId="0" fontId="30" fillId="0" borderId="31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justify"/>
    </xf>
    <xf numFmtId="3" fontId="28" fillId="3" borderId="43" xfId="0" applyNumberFormat="1" applyFont="1" applyFill="1" applyBorder="1" applyAlignment="1">
      <alignment horizontal="center"/>
    </xf>
    <xf numFmtId="3" fontId="28" fillId="3" borderId="44" xfId="0" applyNumberFormat="1" applyFont="1" applyFill="1" applyBorder="1" applyAlignment="1">
      <alignment horizontal="center"/>
    </xf>
    <xf numFmtId="3" fontId="33" fillId="3" borderId="26" xfId="0" applyNumberFormat="1" applyFont="1" applyFill="1" applyBorder="1" applyAlignment="1">
      <alignment horizontal="center"/>
    </xf>
    <xf numFmtId="3" fontId="33" fillId="3" borderId="34" xfId="0" applyNumberFormat="1" applyFont="1" applyFill="1" applyBorder="1" applyAlignment="1">
      <alignment horizontal="center"/>
    </xf>
    <xf numFmtId="3" fontId="33" fillId="3" borderId="45" xfId="0" applyNumberFormat="1" applyFont="1" applyFill="1" applyBorder="1" applyAlignment="1">
      <alignment horizontal="center" wrapText="1"/>
    </xf>
    <xf numFmtId="3" fontId="33" fillId="3" borderId="46" xfId="0" applyNumberFormat="1" applyFont="1" applyFill="1" applyBorder="1" applyAlignment="1">
      <alignment horizontal="center" wrapText="1"/>
    </xf>
    <xf numFmtId="3" fontId="33" fillId="3" borderId="3" xfId="0" applyNumberFormat="1" applyFont="1" applyFill="1" applyBorder="1" applyAlignment="1">
      <alignment horizontal="center"/>
    </xf>
    <xf numFmtId="3" fontId="33" fillId="3" borderId="5" xfId="0" applyNumberFormat="1" applyFont="1" applyFill="1" applyBorder="1" applyAlignment="1">
      <alignment horizontal="center"/>
    </xf>
    <xf numFmtId="3" fontId="33" fillId="3" borderId="6" xfId="0" applyNumberFormat="1" applyFont="1" applyFill="1" applyBorder="1" applyAlignment="1">
      <alignment horizontal="center"/>
    </xf>
    <xf numFmtId="3" fontId="23" fillId="0" borderId="8" xfId="0" applyNumberFormat="1" applyFont="1" applyBorder="1" applyAlignment="1">
      <alignment horizontal="center"/>
    </xf>
    <xf numFmtId="3" fontId="33" fillId="3" borderId="41" xfId="0" applyNumberFormat="1" applyFont="1" applyFill="1" applyBorder="1" applyAlignment="1">
      <alignment horizontal="center"/>
    </xf>
    <xf numFmtId="3" fontId="33" fillId="3" borderId="42" xfId="0" applyNumberFormat="1" applyFont="1" applyFill="1" applyBorder="1" applyAlignment="1">
      <alignment horizontal="center"/>
    </xf>
    <xf numFmtId="0" fontId="36" fillId="0" borderId="0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wrapText="1"/>
    </xf>
    <xf numFmtId="0" fontId="36" fillId="0" borderId="11" xfId="0" applyFont="1" applyBorder="1" applyAlignment="1">
      <alignment horizontal="center" wrapText="1"/>
    </xf>
    <xf numFmtId="3" fontId="14" fillId="3" borderId="43" xfId="0" applyNumberFormat="1" applyFont="1" applyFill="1" applyBorder="1" applyAlignment="1">
      <alignment horizontal="center"/>
    </xf>
    <xf numFmtId="3" fontId="14" fillId="3" borderId="44" xfId="0" applyNumberFormat="1" applyFont="1" applyFill="1" applyBorder="1" applyAlignment="1">
      <alignment horizontal="center"/>
    </xf>
    <xf numFmtId="3" fontId="13" fillId="3" borderId="26" xfId="0" applyNumberFormat="1" applyFont="1" applyFill="1" applyBorder="1" applyAlignment="1">
      <alignment horizontal="center"/>
    </xf>
    <xf numFmtId="3" fontId="13" fillId="3" borderId="34" xfId="0" applyNumberFormat="1" applyFont="1" applyFill="1" applyBorder="1" applyAlignment="1">
      <alignment horizontal="center"/>
    </xf>
    <xf numFmtId="3" fontId="13" fillId="3" borderId="3" xfId="0" applyNumberFormat="1" applyFont="1" applyFill="1" applyBorder="1" applyAlignment="1">
      <alignment horizontal="center"/>
    </xf>
    <xf numFmtId="3" fontId="13" fillId="3" borderId="5" xfId="0" applyNumberFormat="1" applyFont="1" applyFill="1" applyBorder="1" applyAlignment="1">
      <alignment horizontal="center"/>
    </xf>
    <xf numFmtId="3" fontId="13" fillId="3" borderId="41" xfId="0" applyNumberFormat="1" applyFont="1" applyFill="1" applyBorder="1" applyAlignment="1">
      <alignment horizontal="center"/>
    </xf>
    <xf numFmtId="3" fontId="13" fillId="3" borderId="42" xfId="0" applyNumberFormat="1" applyFont="1" applyFill="1" applyBorder="1" applyAlignment="1">
      <alignment horizontal="center"/>
    </xf>
    <xf numFmtId="3" fontId="18" fillId="0" borderId="0" xfId="0" applyNumberFormat="1" applyFont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0" fontId="24" fillId="0" borderId="26" xfId="0" applyFont="1" applyBorder="1" applyAlignment="1">
      <alignment horizontal="center" vertical="center" wrapText="1"/>
    </xf>
    <xf numFmtId="0" fontId="24" fillId="0" borderId="27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174" fontId="24" fillId="0" borderId="2" xfId="1" applyFont="1" applyBorder="1" applyAlignment="1">
      <alignment horizontal="center" vertical="center" wrapText="1"/>
    </xf>
    <xf numFmtId="174" fontId="24" fillId="0" borderId="26" xfId="1" applyFont="1" applyBorder="1" applyAlignment="1">
      <alignment horizontal="center" vertical="center" wrapText="1"/>
    </xf>
    <xf numFmtId="174" fontId="24" fillId="0" borderId="27" xfId="1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174" fontId="24" fillId="0" borderId="7" xfId="1" applyFont="1" applyBorder="1" applyAlignment="1">
      <alignment horizontal="center" vertical="center" wrapText="1"/>
    </xf>
    <xf numFmtId="174" fontId="13" fillId="2" borderId="1" xfId="1" applyFont="1" applyFill="1" applyBorder="1" applyAlignment="1">
      <alignment horizontal="right"/>
    </xf>
    <xf numFmtId="174" fontId="6" fillId="0" borderId="0" xfId="1" applyFont="1"/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view3D>
      <c:rotY val="200"/>
      <c:perspective val="0"/>
    </c:view3D>
    <c:plotArea>
      <c:layout>
        <c:manualLayout>
          <c:layoutTarget val="inner"/>
          <c:xMode val="edge"/>
          <c:yMode val="edge"/>
          <c:x val="0.1280148423005566"/>
          <c:y val="0.44528725575969669"/>
          <c:w val="0.56277056277056281"/>
          <c:h val="0.3021893475436783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</c:dPt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cat>
            <c:strRef>
              <c:f>grafico!$B$13:$B$48</c:f>
              <c:strCache>
                <c:ptCount val="7"/>
                <c:pt idx="0">
                  <c:v>Servicios Personales</c:v>
                </c:pt>
                <c:pt idx="1">
                  <c:v>Gastos Generales</c:v>
                </c:pt>
                <c:pt idx="2">
                  <c:v>PERSONAL</c:v>
                </c:pt>
                <c:pt idx="3">
                  <c:v>IMPREVISTO</c:v>
                </c:pt>
                <c:pt idx="4">
                  <c:v>OTROS(PERS X INVERS)</c:v>
                </c:pt>
                <c:pt idx="5">
                  <c:v>INSUMO DEL PROYECTO</c:v>
                </c:pt>
                <c:pt idx="6">
                  <c:v>Convenios - Contratos</c:v>
                </c:pt>
              </c:strCache>
            </c:strRef>
          </c:cat>
          <c:val>
            <c:numRef>
              <c:f>grafico!$C$13:$C$48</c:f>
              <c:numCache>
                <c:formatCode>#,##0</c:formatCode>
                <c:ptCount val="7"/>
                <c:pt idx="0">
                  <c:v>295517200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1208556004.5</c:v>
                </c:pt>
              </c:numCache>
            </c:numRef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244" r="0.75000000000000244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110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2207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" y="180975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1066800</xdr:colOff>
      <xdr:row>6</xdr:row>
      <xdr:rowOff>180975</xdr:rowOff>
    </xdr:to>
    <xdr:pic>
      <xdr:nvPicPr>
        <xdr:cNvPr id="220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3825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231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23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17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5279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1076325</xdr:colOff>
      <xdr:row>6</xdr:row>
      <xdr:rowOff>200025</xdr:rowOff>
    </xdr:to>
    <xdr:pic>
      <xdr:nvPicPr>
        <xdr:cNvPr id="5280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71450"/>
          <a:ext cx="126682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622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7248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0015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8272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9</xdr:row>
      <xdr:rowOff>152400</xdr:rowOff>
    </xdr:from>
    <xdr:to>
      <xdr:col>11</xdr:col>
      <xdr:colOff>123825</xdr:colOff>
      <xdr:row>62</xdr:row>
      <xdr:rowOff>9525</xdr:rowOff>
    </xdr:to>
    <xdr:graphicFrame macro="">
      <xdr:nvGraphicFramePr>
        <xdr:cNvPr id="93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809625</xdr:colOff>
      <xdr:row>7</xdr:row>
      <xdr:rowOff>28575</xdr:rowOff>
    </xdr:to>
    <xdr:pic>
      <xdr:nvPicPr>
        <xdr:cNvPr id="937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80975" y="180975"/>
          <a:ext cx="139065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4"/>
  <sheetViews>
    <sheetView tabSelected="1" topLeftCell="A9" zoomScale="120" zoomScaleNormal="120" workbookViewId="0">
      <selection activeCell="B27" sqref="B27"/>
    </sheetView>
  </sheetViews>
  <sheetFormatPr baseColWidth="10" defaultRowHeight="12.75"/>
  <cols>
    <col min="1" max="1" width="6" style="4" customWidth="1"/>
    <col min="2" max="2" width="25.140625" style="4" customWidth="1"/>
    <col min="3" max="3" width="15.7109375" style="4" customWidth="1"/>
    <col min="4" max="4" width="15.85546875" style="4" customWidth="1"/>
    <col min="5" max="5" width="7.5703125" style="4" customWidth="1"/>
    <col min="6" max="6" width="8.7109375" style="4" customWidth="1"/>
    <col min="7" max="7" width="10.5703125" style="4" customWidth="1"/>
    <col min="8" max="8" width="10.7109375" style="4" customWidth="1"/>
    <col min="9" max="9" width="9.7109375" style="4" customWidth="1"/>
    <col min="10" max="10" width="21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  <c r="K1" s="79"/>
    </row>
    <row r="2" spans="1:14" ht="12.7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  <c r="K2" s="79"/>
    </row>
    <row r="3" spans="1:14" ht="12.7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  <c r="K3" s="79"/>
    </row>
    <row r="4" spans="1:14" ht="12.7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  <c r="K4" s="79"/>
    </row>
    <row r="5" spans="1:14" ht="12.75" customHeight="1">
      <c r="A5" s="277"/>
      <c r="B5" s="278"/>
      <c r="C5" s="282"/>
      <c r="D5" s="282"/>
      <c r="E5" s="282"/>
      <c r="F5" s="282"/>
      <c r="G5" s="282"/>
      <c r="H5" s="282"/>
      <c r="I5" s="288" t="s">
        <v>152</v>
      </c>
      <c r="J5" s="289"/>
      <c r="K5" s="80"/>
    </row>
    <row r="6" spans="1:14" s="14" customFormat="1" ht="13.5" customHeight="1">
      <c r="A6" s="277"/>
      <c r="B6" s="278"/>
      <c r="C6" s="292" t="s">
        <v>169</v>
      </c>
      <c r="D6" s="292"/>
      <c r="E6" s="292" t="s">
        <v>170</v>
      </c>
      <c r="F6" s="292"/>
      <c r="G6" s="292"/>
      <c r="H6" s="292"/>
      <c r="I6" s="290" t="s">
        <v>171</v>
      </c>
      <c r="J6" s="291"/>
      <c r="K6" s="79"/>
    </row>
    <row r="7" spans="1:14" ht="16.5" customHeight="1">
      <c r="A7" s="277"/>
      <c r="B7" s="278"/>
      <c r="C7" s="292" t="s">
        <v>172</v>
      </c>
      <c r="D7" s="292"/>
      <c r="E7" s="292" t="s">
        <v>173</v>
      </c>
      <c r="F7" s="292"/>
      <c r="G7" s="292"/>
      <c r="H7" s="292"/>
      <c r="I7" s="292" t="s">
        <v>175</v>
      </c>
      <c r="J7" s="293"/>
      <c r="K7" s="81"/>
    </row>
    <row r="8" spans="1:14" ht="16.5" customHeight="1">
      <c r="A8" s="279"/>
      <c r="B8" s="280"/>
      <c r="C8" s="294"/>
      <c r="D8" s="294"/>
      <c r="E8" s="294" t="s">
        <v>174</v>
      </c>
      <c r="F8" s="294"/>
      <c r="G8" s="294"/>
      <c r="H8" s="294"/>
      <c r="I8" s="294" t="s">
        <v>176</v>
      </c>
      <c r="J8" s="303"/>
      <c r="K8" s="81"/>
    </row>
    <row r="9" spans="1:14" ht="13.5" customHeight="1">
      <c r="A9" s="306" t="s">
        <v>155</v>
      </c>
      <c r="B9" s="307"/>
      <c r="C9" s="297" t="s">
        <v>206</v>
      </c>
      <c r="D9" s="297"/>
      <c r="E9" s="297"/>
      <c r="F9" s="297"/>
      <c r="G9" s="297"/>
      <c r="H9" s="297"/>
      <c r="I9" s="171"/>
      <c r="J9" s="184"/>
      <c r="K9" s="81"/>
    </row>
    <row r="10" spans="1:14" s="6" customFormat="1" ht="14.25" customHeight="1">
      <c r="A10" s="304" t="s">
        <v>8</v>
      </c>
      <c r="B10" s="305"/>
      <c r="C10" s="185">
        <v>1504073204.5</v>
      </c>
      <c r="D10" s="186"/>
      <c r="E10" s="172"/>
      <c r="F10" s="172"/>
      <c r="G10" s="172"/>
      <c r="H10" s="172" t="s">
        <v>119</v>
      </c>
      <c r="I10" s="172"/>
      <c r="J10" s="187"/>
    </row>
    <row r="11" spans="1:14" s="6" customFormat="1" ht="15">
      <c r="A11" s="304" t="s">
        <v>153</v>
      </c>
      <c r="B11" s="305"/>
      <c r="C11" s="185">
        <v>0</v>
      </c>
      <c r="D11" s="188"/>
      <c r="E11" s="189"/>
      <c r="F11" s="189"/>
      <c r="G11" s="189"/>
      <c r="H11" s="189"/>
      <c r="I11" s="189"/>
      <c r="J11" s="190"/>
    </row>
    <row r="12" spans="1:14" s="6" customFormat="1" ht="15">
      <c r="A12" s="304" t="s">
        <v>154</v>
      </c>
      <c r="B12" s="305"/>
      <c r="C12" s="191">
        <f>C10</f>
        <v>1504073204.5</v>
      </c>
      <c r="D12" s="192"/>
      <c r="E12" s="189"/>
      <c r="F12" s="189"/>
      <c r="G12" s="189"/>
      <c r="H12" s="189"/>
      <c r="I12" s="189"/>
      <c r="J12" s="190"/>
    </row>
    <row r="13" spans="1:14" s="5" customFormat="1" ht="13.5">
      <c r="A13" s="309" t="s">
        <v>12</v>
      </c>
      <c r="B13" s="310"/>
      <c r="C13" s="193"/>
      <c r="D13" s="194"/>
      <c r="E13" s="194"/>
      <c r="F13" s="194"/>
      <c r="G13" s="194"/>
      <c r="H13" s="194"/>
      <c r="I13" s="194"/>
      <c r="J13" s="195" t="s">
        <v>13</v>
      </c>
    </row>
    <row r="14" spans="1:14" s="9" customFormat="1" ht="13.5" customHeight="1">
      <c r="A14" s="311" t="s">
        <v>51</v>
      </c>
      <c r="B14" s="295" t="s">
        <v>1</v>
      </c>
      <c r="C14" s="295" t="s">
        <v>158</v>
      </c>
      <c r="D14" s="295" t="s">
        <v>11</v>
      </c>
      <c r="E14" s="308" t="s">
        <v>0</v>
      </c>
      <c r="F14" s="308"/>
      <c r="G14" s="308"/>
      <c r="H14" s="295" t="s">
        <v>52</v>
      </c>
      <c r="I14" s="295" t="s">
        <v>53</v>
      </c>
      <c r="J14" s="301" t="s">
        <v>3</v>
      </c>
    </row>
    <row r="15" spans="1:14" s="9" customFormat="1" ht="27.75" customHeight="1" thickBot="1">
      <c r="A15" s="312"/>
      <c r="B15" s="296"/>
      <c r="C15" s="296"/>
      <c r="D15" s="296"/>
      <c r="E15" s="96" t="s">
        <v>2</v>
      </c>
      <c r="F15" s="96" t="s">
        <v>6</v>
      </c>
      <c r="G15" s="96" t="s">
        <v>139</v>
      </c>
      <c r="H15" s="296"/>
      <c r="I15" s="296"/>
      <c r="J15" s="302"/>
    </row>
    <row r="16" spans="1:14" s="9" customFormat="1" ht="67.5">
      <c r="A16" s="391">
        <v>1</v>
      </c>
      <c r="B16" s="391" t="s">
        <v>210</v>
      </c>
      <c r="C16" s="395">
        <f>PTOXACTIV!C52</f>
        <v>1098505733</v>
      </c>
      <c r="D16" s="265" t="s">
        <v>213</v>
      </c>
      <c r="E16" s="267" t="s">
        <v>179</v>
      </c>
      <c r="F16" s="267" t="s">
        <v>180</v>
      </c>
      <c r="G16" s="269">
        <v>11</v>
      </c>
      <c r="H16" s="119" t="s">
        <v>214</v>
      </c>
      <c r="I16" s="240"/>
      <c r="J16" s="206" t="s">
        <v>223</v>
      </c>
      <c r="L16" s="299"/>
      <c r="M16" s="299"/>
      <c r="N16" s="299"/>
    </row>
    <row r="17" spans="1:14" s="9" customFormat="1" ht="54">
      <c r="A17" s="392"/>
      <c r="B17" s="392"/>
      <c r="C17" s="396"/>
      <c r="D17" s="266"/>
      <c r="E17" s="268"/>
      <c r="F17" s="268"/>
      <c r="G17" s="270"/>
      <c r="H17" s="119" t="s">
        <v>215</v>
      </c>
      <c r="I17" s="241"/>
      <c r="J17" s="207"/>
      <c r="L17" s="300"/>
      <c r="M17" s="300"/>
      <c r="N17" s="300"/>
    </row>
    <row r="18" spans="1:14" s="9" customFormat="1" ht="54">
      <c r="A18" s="393"/>
      <c r="B18" s="393"/>
      <c r="C18" s="394"/>
      <c r="D18" s="244"/>
      <c r="E18" s="97"/>
      <c r="F18" s="97"/>
      <c r="G18" s="245"/>
      <c r="H18" s="119" t="s">
        <v>216</v>
      </c>
      <c r="I18" s="242"/>
      <c r="J18" s="209"/>
      <c r="L18" s="299"/>
      <c r="M18" s="299"/>
      <c r="N18" s="299"/>
    </row>
    <row r="19" spans="1:14" s="9" customFormat="1" ht="67.5">
      <c r="A19" s="397">
        <v>2</v>
      </c>
      <c r="B19" s="397" t="s">
        <v>211</v>
      </c>
      <c r="C19" s="398">
        <f>PTOXACTIV!D52</f>
        <v>248505733</v>
      </c>
      <c r="D19" s="103" t="s">
        <v>213</v>
      </c>
      <c r="E19" s="100" t="s">
        <v>179</v>
      </c>
      <c r="F19" s="100" t="s">
        <v>180</v>
      </c>
      <c r="G19" s="208">
        <v>11</v>
      </c>
      <c r="H19" s="119" t="s">
        <v>236</v>
      </c>
      <c r="I19" s="241"/>
      <c r="J19" s="207" t="s">
        <v>223</v>
      </c>
      <c r="L19" s="298"/>
      <c r="M19" s="298"/>
      <c r="N19" s="298"/>
    </row>
    <row r="20" spans="1:14" s="9" customFormat="1" ht="67.5">
      <c r="A20" s="393"/>
      <c r="B20" s="392"/>
      <c r="C20" s="396"/>
      <c r="D20" s="103"/>
      <c r="E20" s="100"/>
      <c r="F20" s="100"/>
      <c r="G20" s="208"/>
      <c r="H20" s="119" t="s">
        <v>237</v>
      </c>
      <c r="I20" s="241"/>
      <c r="J20" s="207"/>
      <c r="L20" s="243"/>
      <c r="M20" s="243"/>
      <c r="N20" s="243"/>
    </row>
    <row r="21" spans="1:14" s="9" customFormat="1" ht="54">
      <c r="A21" s="118"/>
      <c r="B21" s="393"/>
      <c r="C21" s="394"/>
      <c r="D21" s="103"/>
      <c r="E21" s="100"/>
      <c r="F21" s="100"/>
      <c r="G21" s="208"/>
      <c r="H21" s="119" t="s">
        <v>238</v>
      </c>
      <c r="I21" s="242"/>
      <c r="J21" s="209"/>
      <c r="L21" s="243"/>
      <c r="M21" s="243"/>
      <c r="N21" s="243"/>
    </row>
    <row r="22" spans="1:14" s="9" customFormat="1" ht="81">
      <c r="A22" s="272"/>
      <c r="B22" s="397" t="s">
        <v>212</v>
      </c>
      <c r="C22" s="398">
        <f>PTOXACTIV!E52</f>
        <v>108505733</v>
      </c>
      <c r="D22" s="212"/>
      <c r="E22" s="210"/>
      <c r="F22" s="210"/>
      <c r="G22" s="211"/>
      <c r="H22" s="119" t="s">
        <v>239</v>
      </c>
      <c r="I22" s="241"/>
      <c r="J22" s="207"/>
      <c r="L22" s="243"/>
      <c r="M22" s="243"/>
      <c r="N22" s="243"/>
    </row>
    <row r="23" spans="1:14" s="9" customFormat="1" ht="81">
      <c r="A23" s="273">
        <v>3</v>
      </c>
      <c r="B23" s="393"/>
      <c r="C23" s="394"/>
      <c r="D23" s="244" t="s">
        <v>213</v>
      </c>
      <c r="E23" s="97" t="s">
        <v>179</v>
      </c>
      <c r="F23" s="97" t="s">
        <v>180</v>
      </c>
      <c r="G23" s="245">
        <v>11</v>
      </c>
      <c r="H23" s="119" t="s">
        <v>240</v>
      </c>
      <c r="I23" s="242"/>
      <c r="J23" s="209" t="s">
        <v>223</v>
      </c>
      <c r="L23" s="243"/>
      <c r="M23" s="243"/>
      <c r="N23" s="243"/>
    </row>
    <row r="24" spans="1:14" s="5" customFormat="1" ht="13.5">
      <c r="A24" s="273">
        <v>4</v>
      </c>
      <c r="B24" s="271" t="s">
        <v>241</v>
      </c>
      <c r="C24" s="170">
        <f>PTOXACTIV!F52</f>
        <v>48556004.5</v>
      </c>
      <c r="D24" s="244" t="s">
        <v>213</v>
      </c>
      <c r="E24" s="97" t="s">
        <v>179</v>
      </c>
      <c r="F24" s="97" t="s">
        <v>180</v>
      </c>
      <c r="G24" s="245">
        <v>11</v>
      </c>
      <c r="H24" s="119"/>
      <c r="I24" s="242"/>
      <c r="J24" s="209"/>
      <c r="K24" s="9"/>
      <c r="L24" s="285"/>
      <c r="M24" s="285"/>
      <c r="N24" s="285"/>
    </row>
    <row r="25" spans="1:14" s="5" customFormat="1" ht="11.25">
      <c r="C25" s="174">
        <f>SUM(C16:C24)</f>
        <v>1504073203.5</v>
      </c>
    </row>
    <row r="26" spans="1:14" s="5" customFormat="1" ht="11.25"/>
    <row r="27" spans="1:14" s="5" customFormat="1" ht="11.25">
      <c r="B27" s="400">
        <f>C24/3</f>
        <v>16185334.833333334</v>
      </c>
    </row>
    <row r="28" spans="1:14" s="5" customFormat="1" ht="11.25"/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</sheetData>
  <mergeCells count="43">
    <mergeCell ref="B22:B23"/>
    <mergeCell ref="C22:C23"/>
    <mergeCell ref="B19:B21"/>
    <mergeCell ref="C19:C21"/>
    <mergeCell ref="A16:A18"/>
    <mergeCell ref="B16:B18"/>
    <mergeCell ref="C16:C18"/>
    <mergeCell ref="A19:A20"/>
    <mergeCell ref="I8:J8"/>
    <mergeCell ref="A11:B11"/>
    <mergeCell ref="A9:B9"/>
    <mergeCell ref="A12:B12"/>
    <mergeCell ref="A10:B10"/>
    <mergeCell ref="E14:G14"/>
    <mergeCell ref="A13:B13"/>
    <mergeCell ref="A14:A15"/>
    <mergeCell ref="B14:B15"/>
    <mergeCell ref="L19:N19"/>
    <mergeCell ref="L16:N16"/>
    <mergeCell ref="L18:N18"/>
    <mergeCell ref="L17:N17"/>
    <mergeCell ref="H14:H15"/>
    <mergeCell ref="I14:I15"/>
    <mergeCell ref="J14:J15"/>
    <mergeCell ref="C6:D6"/>
    <mergeCell ref="C7:D7"/>
    <mergeCell ref="E6:H6"/>
    <mergeCell ref="E7:H7"/>
    <mergeCell ref="C8:D8"/>
    <mergeCell ref="C14:C15"/>
    <mergeCell ref="E8:H8"/>
    <mergeCell ref="C9:H9"/>
    <mergeCell ref="D14:D15"/>
    <mergeCell ref="A1:B8"/>
    <mergeCell ref="C1:H5"/>
    <mergeCell ref="I4:J4"/>
    <mergeCell ref="L24:N24"/>
    <mergeCell ref="I1:J1"/>
    <mergeCell ref="I2:J2"/>
    <mergeCell ref="I3:J3"/>
    <mergeCell ref="I5:J5"/>
    <mergeCell ref="I6:J6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3"/>
  <sheetViews>
    <sheetView showGridLines="0" topLeftCell="A19" workbookViewId="0">
      <selection activeCell="J33" sqref="J33"/>
    </sheetView>
  </sheetViews>
  <sheetFormatPr baseColWidth="10" defaultRowHeight="12.75"/>
  <cols>
    <col min="1" max="1" width="5.28515625" style="15" customWidth="1"/>
    <col min="2" max="2" width="24.42578125" style="15" customWidth="1"/>
    <col min="3" max="3" width="19.140625" style="15" customWidth="1"/>
    <col min="4" max="4" width="16.140625" style="15" customWidth="1"/>
    <col min="5" max="5" width="11.85546875" style="15" customWidth="1"/>
    <col min="6" max="6" width="9.42578125" style="15" customWidth="1"/>
    <col min="7" max="7" width="8.85546875" style="15" customWidth="1"/>
    <col min="8" max="8" width="11.42578125" style="15"/>
    <col min="9" max="9" width="12.85546875" style="15" customWidth="1"/>
    <col min="10" max="10" width="14.710937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</row>
    <row r="2" spans="1:11" ht="12.7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</row>
    <row r="3" spans="1:11" ht="12.7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</row>
    <row r="4" spans="1:11" ht="12.7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</row>
    <row r="5" spans="1:11">
      <c r="A5" s="277"/>
      <c r="B5" s="278"/>
      <c r="C5" s="282"/>
      <c r="D5" s="282"/>
      <c r="E5" s="282"/>
      <c r="F5" s="282"/>
      <c r="G5" s="282"/>
      <c r="H5" s="282"/>
      <c r="I5" s="288" t="s">
        <v>152</v>
      </c>
      <c r="J5" s="289"/>
    </row>
    <row r="6" spans="1:11" ht="18" customHeight="1">
      <c r="A6" s="277"/>
      <c r="B6" s="278"/>
      <c r="C6" s="290" t="s">
        <v>169</v>
      </c>
      <c r="D6" s="290"/>
      <c r="E6" s="290" t="s">
        <v>170</v>
      </c>
      <c r="F6" s="290"/>
      <c r="G6" s="290"/>
      <c r="H6" s="290"/>
      <c r="I6" s="290" t="s">
        <v>171</v>
      </c>
      <c r="J6" s="291"/>
    </row>
    <row r="7" spans="1:11" ht="15.75" customHeight="1">
      <c r="A7" s="277"/>
      <c r="B7" s="278"/>
      <c r="C7" s="290" t="s">
        <v>172</v>
      </c>
      <c r="D7" s="290"/>
      <c r="E7" s="290" t="s">
        <v>173</v>
      </c>
      <c r="F7" s="290"/>
      <c r="G7" s="290"/>
      <c r="H7" s="290"/>
      <c r="I7" s="290" t="s">
        <v>175</v>
      </c>
      <c r="J7" s="291"/>
    </row>
    <row r="8" spans="1:11" ht="15.75" customHeight="1">
      <c r="A8" s="279"/>
      <c r="B8" s="28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</row>
    <row r="9" spans="1:11" ht="22.5" customHeight="1">
      <c r="A9" s="320" t="s">
        <v>207</v>
      </c>
      <c r="B9" s="320"/>
      <c r="C9" s="313"/>
      <c r="D9" s="313"/>
      <c r="E9" s="313"/>
      <c r="F9" s="313"/>
      <c r="G9" s="313"/>
      <c r="H9" s="313"/>
      <c r="I9" s="84" t="s">
        <v>119</v>
      </c>
      <c r="J9" s="183">
        <f>'POA-01'!I10</f>
        <v>0</v>
      </c>
      <c r="K9" s="83"/>
    </row>
    <row r="10" spans="1:11" ht="16.5">
      <c r="A10" s="316" t="s">
        <v>8</v>
      </c>
      <c r="B10" s="316"/>
      <c r="C10" s="179">
        <f>'POA-01'!C10</f>
        <v>1504073204.5</v>
      </c>
      <c r="D10" s="85"/>
      <c r="E10" s="85"/>
      <c r="F10" s="85"/>
      <c r="G10" s="85"/>
      <c r="H10" s="85"/>
      <c r="I10" s="85"/>
      <c r="J10" s="71"/>
    </row>
    <row r="11" spans="1:11" ht="16.5">
      <c r="A11" s="316" t="s">
        <v>156</v>
      </c>
      <c r="B11" s="316"/>
      <c r="C11" s="65">
        <f>'POA-01'!D11</f>
        <v>0</v>
      </c>
      <c r="D11" s="85"/>
      <c r="E11" s="85"/>
      <c r="F11" s="85"/>
      <c r="G11" s="85"/>
      <c r="H11" s="85"/>
      <c r="I11" s="85"/>
      <c r="J11" s="71"/>
    </row>
    <row r="12" spans="1:11" ht="16.5">
      <c r="A12" s="316" t="s">
        <v>154</v>
      </c>
      <c r="B12" s="316"/>
      <c r="C12" s="180">
        <f>C10</f>
        <v>1504073204.5</v>
      </c>
      <c r="D12" s="85"/>
      <c r="E12" s="85"/>
      <c r="F12" s="85"/>
      <c r="G12" s="85"/>
      <c r="H12" s="85"/>
      <c r="I12" s="85"/>
      <c r="J12" s="71"/>
    </row>
    <row r="13" spans="1:11">
      <c r="A13" s="63"/>
      <c r="B13" s="63"/>
      <c r="C13" s="63"/>
      <c r="D13" s="63"/>
      <c r="E13" s="63"/>
      <c r="F13" s="63"/>
      <c r="G13" s="63"/>
      <c r="H13" s="63"/>
      <c r="I13" s="63"/>
      <c r="J13" s="63"/>
    </row>
    <row r="14" spans="1:11" ht="14.25" thickBot="1">
      <c r="A14" s="86" t="s">
        <v>20</v>
      </c>
      <c r="B14" s="86"/>
      <c r="C14" s="86"/>
      <c r="D14" s="86"/>
      <c r="E14" s="86"/>
      <c r="F14" s="86"/>
      <c r="G14" s="86"/>
      <c r="H14" s="86"/>
      <c r="I14" s="86"/>
      <c r="J14" s="87" t="s">
        <v>21</v>
      </c>
    </row>
    <row r="15" spans="1:11">
      <c r="A15" s="327" t="s">
        <v>51</v>
      </c>
      <c r="B15" s="317" t="s">
        <v>14</v>
      </c>
      <c r="C15" s="317" t="s">
        <v>15</v>
      </c>
      <c r="D15" s="317" t="s">
        <v>16</v>
      </c>
      <c r="E15" s="317" t="s">
        <v>0</v>
      </c>
      <c r="F15" s="317"/>
      <c r="G15" s="317"/>
      <c r="H15" s="317"/>
      <c r="I15" s="322" t="s">
        <v>25</v>
      </c>
      <c r="J15" s="324" t="s">
        <v>18</v>
      </c>
    </row>
    <row r="16" spans="1:11" ht="18">
      <c r="A16" s="328"/>
      <c r="B16" s="326"/>
      <c r="C16" s="326"/>
      <c r="D16" s="326"/>
      <c r="E16" s="181" t="s">
        <v>2</v>
      </c>
      <c r="F16" s="181" t="s">
        <v>4</v>
      </c>
      <c r="G16" s="181" t="s">
        <v>5</v>
      </c>
      <c r="H16" s="181" t="s">
        <v>24</v>
      </c>
      <c r="I16" s="323"/>
      <c r="J16" s="325"/>
    </row>
    <row r="17" spans="1:10">
      <c r="A17" s="321" t="s">
        <v>22</v>
      </c>
      <c r="B17" s="321"/>
      <c r="C17" s="321"/>
      <c r="D17" s="321"/>
      <c r="E17" s="321"/>
      <c r="F17" s="321"/>
      <c r="G17" s="321"/>
      <c r="H17" s="321"/>
      <c r="I17" s="321"/>
      <c r="J17" s="321"/>
    </row>
    <row r="18" spans="1:10">
      <c r="A18" s="16"/>
      <c r="B18" s="16"/>
      <c r="C18" s="16"/>
      <c r="D18" s="16"/>
      <c r="E18" s="16"/>
      <c r="F18" s="49"/>
      <c r="G18" s="50"/>
      <c r="H18" s="1"/>
      <c r="I18" s="51"/>
      <c r="J18" s="88">
        <f>+G18*I18</f>
        <v>0</v>
      </c>
    </row>
    <row r="19" spans="1:10">
      <c r="A19" s="1"/>
      <c r="B19" s="2"/>
      <c r="C19" s="2"/>
      <c r="D19" s="2"/>
      <c r="E19" s="2"/>
      <c r="F19" s="49"/>
      <c r="G19" s="50"/>
      <c r="H19" s="1"/>
      <c r="I19" s="51"/>
      <c r="J19" s="88">
        <f>+G19*I19</f>
        <v>0</v>
      </c>
    </row>
    <row r="20" spans="1:10">
      <c r="A20" s="1"/>
      <c r="B20" s="2"/>
      <c r="C20" s="2"/>
      <c r="D20" s="2"/>
      <c r="E20" s="2"/>
      <c r="F20" s="49"/>
      <c r="G20" s="50"/>
      <c r="H20" s="1"/>
      <c r="I20" s="51"/>
      <c r="J20" s="88">
        <f>+G20*I20</f>
        <v>0</v>
      </c>
    </row>
    <row r="21" spans="1:10">
      <c r="A21" s="1"/>
      <c r="B21" s="2"/>
      <c r="C21" s="2"/>
      <c r="D21" s="2"/>
      <c r="E21" s="2"/>
      <c r="F21" s="49"/>
      <c r="G21" s="50"/>
      <c r="H21" s="1"/>
      <c r="I21" s="51"/>
      <c r="J21" s="88">
        <f>+SUM(J18:J20)</f>
        <v>0</v>
      </c>
    </row>
    <row r="22" spans="1:10" ht="12.75" customHeight="1" thickBot="1">
      <c r="A22" s="318" t="s">
        <v>23</v>
      </c>
      <c r="B22" s="318"/>
      <c r="C22" s="318"/>
      <c r="D22" s="318"/>
      <c r="E22" s="318"/>
      <c r="F22" s="318"/>
      <c r="G22" s="318"/>
      <c r="H22" s="319"/>
      <c r="I22" s="3" t="s">
        <v>120</v>
      </c>
      <c r="J22" s="89">
        <f>SUM(J18:J21)</f>
        <v>0</v>
      </c>
    </row>
    <row r="23" spans="1:10" ht="409.6" thickBot="1">
      <c r="A23" s="250"/>
      <c r="B23" s="251" t="s">
        <v>225</v>
      </c>
      <c r="C23" s="251" t="s">
        <v>226</v>
      </c>
      <c r="D23" s="252" t="s">
        <v>227</v>
      </c>
      <c r="E23" s="253" t="s">
        <v>208</v>
      </c>
      <c r="F23" s="253" t="s">
        <v>235</v>
      </c>
      <c r="G23" s="254">
        <v>12</v>
      </c>
      <c r="H23" s="255">
        <v>100</v>
      </c>
      <c r="I23" s="256">
        <v>5038043</v>
      </c>
      <c r="J23" s="257">
        <v>60456518</v>
      </c>
    </row>
    <row r="24" spans="1:10" ht="409.6" thickBot="1">
      <c r="A24" s="250"/>
      <c r="B24" s="251" t="s">
        <v>228</v>
      </c>
      <c r="C24" s="251"/>
      <c r="D24" s="252" t="s">
        <v>229</v>
      </c>
      <c r="E24" s="253" t="s">
        <v>181</v>
      </c>
      <c r="F24" s="253" t="s">
        <v>235</v>
      </c>
      <c r="G24" s="254">
        <v>12</v>
      </c>
      <c r="H24" s="255">
        <v>100</v>
      </c>
      <c r="I24" s="256">
        <v>5038043</v>
      </c>
      <c r="J24" s="257">
        <v>60456518</v>
      </c>
    </row>
    <row r="25" spans="1:10" ht="409.5">
      <c r="A25" s="250"/>
      <c r="B25" s="251" t="s">
        <v>230</v>
      </c>
      <c r="C25" s="251" t="s">
        <v>226</v>
      </c>
      <c r="D25" s="251" t="s">
        <v>231</v>
      </c>
      <c r="E25" s="253" t="s">
        <v>208</v>
      </c>
      <c r="F25" s="253" t="s">
        <v>235</v>
      </c>
      <c r="G25" s="254">
        <v>12</v>
      </c>
      <c r="H25" s="255">
        <v>100</v>
      </c>
      <c r="I25" s="256">
        <v>5038043</v>
      </c>
      <c r="J25" s="257">
        <v>60456518</v>
      </c>
    </row>
    <row r="26" spans="1:10" ht="409.5">
      <c r="A26" s="250"/>
      <c r="B26" s="251" t="s">
        <v>232</v>
      </c>
      <c r="C26" s="251" t="s">
        <v>226</v>
      </c>
      <c r="D26" s="251" t="s">
        <v>233</v>
      </c>
      <c r="E26" s="251" t="s">
        <v>208</v>
      </c>
      <c r="F26" s="258" t="s">
        <v>235</v>
      </c>
      <c r="G26" s="259">
        <v>12</v>
      </c>
      <c r="H26" s="260">
        <v>100</v>
      </c>
      <c r="I26" s="261">
        <v>5038043</v>
      </c>
      <c r="J26" s="262">
        <v>60456518</v>
      </c>
    </row>
    <row r="27" spans="1:10" ht="33" customHeight="1">
      <c r="A27" s="263"/>
      <c r="B27" s="264" t="s">
        <v>234</v>
      </c>
      <c r="C27" s="264"/>
      <c r="D27" s="264"/>
      <c r="E27" s="264" t="s">
        <v>208</v>
      </c>
      <c r="F27" s="258" t="s">
        <v>235</v>
      </c>
      <c r="G27" s="259">
        <v>12</v>
      </c>
      <c r="H27" s="260">
        <v>100</v>
      </c>
      <c r="I27" s="261">
        <v>3704381</v>
      </c>
      <c r="J27" s="262">
        <v>44452583</v>
      </c>
    </row>
    <row r="28" spans="1:10" ht="405">
      <c r="A28" s="219"/>
      <c r="B28" s="220" t="s">
        <v>183</v>
      </c>
      <c r="C28" s="220" t="s">
        <v>184</v>
      </c>
      <c r="D28" s="213" t="s">
        <v>185</v>
      </c>
      <c r="E28" s="213" t="s">
        <v>208</v>
      </c>
      <c r="F28" s="214" t="s">
        <v>209</v>
      </c>
      <c r="G28" s="215">
        <v>12</v>
      </c>
      <c r="H28" s="216">
        <v>100</v>
      </c>
      <c r="I28" s="217">
        <v>769878</v>
      </c>
      <c r="J28" s="218">
        <v>9238545</v>
      </c>
    </row>
    <row r="29" spans="1:10">
      <c r="A29" s="1"/>
      <c r="B29" s="2"/>
      <c r="C29" s="2"/>
      <c r="D29" s="16"/>
      <c r="E29" s="3"/>
      <c r="F29" s="3"/>
      <c r="G29" s="3"/>
      <c r="H29" s="1"/>
      <c r="I29" s="3"/>
      <c r="J29" s="90"/>
    </row>
    <row r="30" spans="1:10">
      <c r="A30" s="1"/>
      <c r="B30" s="2"/>
      <c r="C30" s="2"/>
      <c r="D30" s="16"/>
      <c r="E30" s="2"/>
      <c r="F30" s="2"/>
      <c r="G30" s="2"/>
      <c r="H30" s="1"/>
      <c r="I30" s="2"/>
      <c r="J30" s="90"/>
    </row>
    <row r="31" spans="1:10">
      <c r="A31" s="52"/>
      <c r="B31" s="12"/>
      <c r="C31" s="12"/>
      <c r="D31" s="53"/>
      <c r="E31" s="12"/>
      <c r="F31" s="12"/>
      <c r="G31" s="12"/>
      <c r="H31" s="52"/>
      <c r="I31" s="3" t="s">
        <v>120</v>
      </c>
      <c r="J31" s="91">
        <f>+SUM(J23+J24+J25+J26+J27+J28)</f>
        <v>295517200</v>
      </c>
    </row>
    <row r="32" spans="1:10">
      <c r="A32" s="54"/>
      <c r="B32" s="55"/>
      <c r="C32" s="55"/>
      <c r="D32" s="55"/>
      <c r="E32" s="55"/>
      <c r="F32" s="55"/>
      <c r="G32" s="55"/>
      <c r="H32" s="55"/>
      <c r="I32" s="54"/>
      <c r="J32" s="54"/>
    </row>
    <row r="33" spans="1:10">
      <c r="A33" s="54"/>
      <c r="B33" s="54"/>
      <c r="C33" s="54"/>
      <c r="D33" s="54"/>
      <c r="E33" s="54"/>
      <c r="F33" s="54"/>
      <c r="G33" s="54"/>
      <c r="H33" s="54"/>
      <c r="I33" s="56" t="s">
        <v>31</v>
      </c>
      <c r="J33" s="92">
        <f>+J22+J31</f>
        <v>295517200</v>
      </c>
    </row>
  </sheetData>
  <mergeCells count="30">
    <mergeCell ref="A9:B9"/>
    <mergeCell ref="A17:J17"/>
    <mergeCell ref="I15:I16"/>
    <mergeCell ref="J15:J16"/>
    <mergeCell ref="D15:D16"/>
    <mergeCell ref="A11:B11"/>
    <mergeCell ref="A15:A16"/>
    <mergeCell ref="B15:B16"/>
    <mergeCell ref="C15:C16"/>
    <mergeCell ref="A10:B10"/>
    <mergeCell ref="A12:B12"/>
    <mergeCell ref="E15:H15"/>
    <mergeCell ref="A22:H22"/>
    <mergeCell ref="I1:J1"/>
    <mergeCell ref="I2:J2"/>
    <mergeCell ref="I3:J3"/>
    <mergeCell ref="I4:J4"/>
    <mergeCell ref="I5:J5"/>
    <mergeCell ref="C6:D6"/>
    <mergeCell ref="I7:J7"/>
    <mergeCell ref="C9:H9"/>
    <mergeCell ref="A1:B8"/>
    <mergeCell ref="C1:H5"/>
    <mergeCell ref="C8:D8"/>
    <mergeCell ref="E8:H8"/>
    <mergeCell ref="I8:J8"/>
    <mergeCell ref="E6:H6"/>
    <mergeCell ref="I6:J6"/>
    <mergeCell ref="C7:D7"/>
    <mergeCell ref="E7:H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showGridLines="0" workbookViewId="0">
      <selection activeCell="C11" sqref="C11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8" width="12.7109375" style="4" customWidth="1"/>
    <col min="9" max="9" width="14" style="4" customWidth="1"/>
    <col min="10" max="10" width="16.28515625" style="4" customWidth="1"/>
    <col min="11" max="16384" width="11.42578125" style="4"/>
  </cols>
  <sheetData>
    <row r="1" spans="1:11" ht="12.7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  <c r="K1" s="93"/>
    </row>
    <row r="2" spans="1:11" ht="16.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  <c r="K2" s="93"/>
    </row>
    <row r="3" spans="1:11" ht="15.7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  <c r="K3" s="93"/>
    </row>
    <row r="4" spans="1:11" ht="15.7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  <c r="K4" s="93"/>
    </row>
    <row r="5" spans="1:11">
      <c r="A5" s="277"/>
      <c r="B5" s="278"/>
      <c r="C5" s="282"/>
      <c r="D5" s="282"/>
      <c r="E5" s="282"/>
      <c r="F5" s="282"/>
      <c r="G5" s="282"/>
      <c r="H5" s="282"/>
      <c r="I5" s="329" t="s">
        <v>152</v>
      </c>
      <c r="J5" s="330"/>
      <c r="K5" s="93"/>
    </row>
    <row r="6" spans="1:11" s="14" customFormat="1" ht="19.5" customHeight="1">
      <c r="A6" s="277"/>
      <c r="B6" s="278"/>
      <c r="C6" s="290" t="s">
        <v>169</v>
      </c>
      <c r="D6" s="290"/>
      <c r="E6" s="290" t="s">
        <v>170</v>
      </c>
      <c r="F6" s="290"/>
      <c r="G6" s="290"/>
      <c r="H6" s="290"/>
      <c r="I6" s="290" t="s">
        <v>171</v>
      </c>
      <c r="J6" s="291"/>
      <c r="K6" s="94"/>
    </row>
    <row r="7" spans="1:11" ht="15" customHeight="1">
      <c r="A7" s="277"/>
      <c r="B7" s="278"/>
      <c r="C7" s="290" t="s">
        <v>172</v>
      </c>
      <c r="D7" s="290"/>
      <c r="E7" s="290" t="s">
        <v>173</v>
      </c>
      <c r="F7" s="290"/>
      <c r="G7" s="290"/>
      <c r="H7" s="290"/>
      <c r="I7" s="290" t="s">
        <v>175</v>
      </c>
      <c r="J7" s="291"/>
      <c r="K7" s="95"/>
    </row>
    <row r="8" spans="1:11" ht="15" customHeight="1">
      <c r="A8" s="279"/>
      <c r="B8" s="28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  <c r="K8" s="95"/>
    </row>
    <row r="9" spans="1:11" s="6" customFormat="1" ht="15" customHeight="1">
      <c r="A9" s="320" t="s">
        <v>207</v>
      </c>
      <c r="B9" s="320"/>
      <c r="C9" s="338" t="s">
        <v>224</v>
      </c>
      <c r="D9" s="338"/>
      <c r="E9" s="338"/>
      <c r="F9" s="338"/>
      <c r="G9" s="338"/>
      <c r="H9" s="182"/>
      <c r="I9" s="75" t="s">
        <v>119</v>
      </c>
      <c r="J9" s="69">
        <f>'POA-01'!I10</f>
        <v>0</v>
      </c>
      <c r="K9" s="7"/>
    </row>
    <row r="10" spans="1:11" s="6" customFormat="1" ht="15" customHeight="1">
      <c r="A10" s="70"/>
      <c r="B10" s="70"/>
      <c r="C10" s="85"/>
      <c r="D10" s="85"/>
      <c r="E10" s="85"/>
      <c r="F10" s="85"/>
      <c r="G10" s="85"/>
      <c r="H10" s="85"/>
      <c r="I10" s="82"/>
      <c r="J10" s="82"/>
      <c r="K10" s="7"/>
    </row>
    <row r="11" spans="1:11" s="6" customFormat="1" ht="16.5">
      <c r="A11" s="316" t="s">
        <v>8</v>
      </c>
      <c r="B11" s="316"/>
      <c r="C11" s="76">
        <v>1504073204.5</v>
      </c>
      <c r="D11" s="76"/>
      <c r="E11" s="85"/>
      <c r="F11" s="85"/>
      <c r="G11" s="85"/>
      <c r="H11" s="85"/>
      <c r="I11" s="85"/>
      <c r="J11" s="85"/>
      <c r="K11" s="7"/>
    </row>
    <row r="12" spans="1:11" s="6" customFormat="1" ht="16.5">
      <c r="A12" s="316" t="s">
        <v>156</v>
      </c>
      <c r="B12" s="316"/>
      <c r="C12" s="77">
        <f>'POA-01'!D11</f>
        <v>0</v>
      </c>
      <c r="D12" s="77"/>
      <c r="E12" s="85"/>
      <c r="F12" s="85"/>
      <c r="G12" s="85"/>
      <c r="H12" s="85"/>
      <c r="I12" s="85"/>
      <c r="J12" s="85"/>
      <c r="K12" s="7"/>
    </row>
    <row r="13" spans="1:11" s="6" customFormat="1" ht="16.5">
      <c r="A13" s="316" t="s">
        <v>154</v>
      </c>
      <c r="B13" s="316"/>
      <c r="C13" s="78">
        <v>1504073204.5</v>
      </c>
      <c r="D13" s="78"/>
      <c r="E13" s="85"/>
      <c r="F13" s="85"/>
      <c r="G13" s="85"/>
      <c r="H13" s="85"/>
      <c r="I13" s="85"/>
      <c r="J13" s="85"/>
      <c r="K13" s="7"/>
    </row>
    <row r="14" spans="1:11" s="6" customFormat="1" ht="16.5">
      <c r="A14" s="72"/>
      <c r="B14" s="72"/>
      <c r="C14" s="72"/>
      <c r="D14" s="72"/>
      <c r="E14" s="72"/>
      <c r="F14" s="72"/>
      <c r="G14" s="72"/>
      <c r="H14" s="72"/>
      <c r="I14" s="72"/>
      <c r="J14" s="72"/>
    </row>
    <row r="15" spans="1:11">
      <c r="A15" s="64"/>
      <c r="B15" s="64"/>
      <c r="C15" s="64"/>
      <c r="D15" s="64"/>
      <c r="E15" s="64"/>
      <c r="F15" s="64"/>
      <c r="G15" s="64"/>
      <c r="H15" s="64"/>
      <c r="I15" s="64"/>
      <c r="J15" s="64"/>
    </row>
    <row r="16" spans="1:11" s="8" customFormat="1" ht="14.25" thickBot="1">
      <c r="A16" s="86" t="s">
        <v>33</v>
      </c>
      <c r="B16" s="86"/>
      <c r="C16" s="86"/>
      <c r="D16" s="86"/>
      <c r="E16" s="86"/>
      <c r="F16" s="86"/>
      <c r="G16" s="86"/>
      <c r="H16" s="86"/>
      <c r="I16" s="86"/>
      <c r="J16" s="87" t="s">
        <v>34</v>
      </c>
    </row>
    <row r="17" spans="1:12" s="9" customFormat="1" ht="14.25" customHeight="1">
      <c r="A17" s="335" t="s">
        <v>51</v>
      </c>
      <c r="B17" s="333" t="s">
        <v>28</v>
      </c>
      <c r="C17" s="333" t="s">
        <v>29</v>
      </c>
      <c r="D17" s="331" t="s">
        <v>164</v>
      </c>
      <c r="E17" s="331" t="s">
        <v>30</v>
      </c>
      <c r="F17" s="337" t="s">
        <v>26</v>
      </c>
      <c r="G17" s="337"/>
      <c r="H17" s="333" t="s">
        <v>27</v>
      </c>
      <c r="I17" s="333"/>
      <c r="J17" s="332" t="s">
        <v>38</v>
      </c>
    </row>
    <row r="18" spans="1:12" s="9" customFormat="1" ht="14.25" thickBot="1">
      <c r="A18" s="312"/>
      <c r="B18" s="334"/>
      <c r="C18" s="334"/>
      <c r="D18" s="296"/>
      <c r="E18" s="296"/>
      <c r="F18" s="96" t="s">
        <v>17</v>
      </c>
      <c r="G18" s="96" t="s">
        <v>31</v>
      </c>
      <c r="H18" s="96" t="s">
        <v>32</v>
      </c>
      <c r="I18" s="96" t="s">
        <v>31</v>
      </c>
      <c r="J18" s="302"/>
    </row>
    <row r="19" spans="1:12" s="5" customFormat="1" ht="16.5" thickBot="1">
      <c r="A19" s="221"/>
      <c r="B19" s="222"/>
      <c r="C19" s="223"/>
      <c r="D19" s="98"/>
      <c r="E19" s="223"/>
      <c r="F19" s="224"/>
      <c r="G19" s="224"/>
      <c r="H19" s="224"/>
      <c r="I19" s="224"/>
      <c r="J19" s="225"/>
      <c r="L19" s="18"/>
    </row>
    <row r="20" spans="1:12" s="5" customFormat="1" ht="16.5" thickBot="1">
      <c r="A20" s="226"/>
      <c r="B20" s="222"/>
      <c r="C20" s="216"/>
      <c r="D20" s="98"/>
      <c r="E20" s="227"/>
      <c r="F20" s="217"/>
      <c r="G20" s="217"/>
      <c r="H20" s="217"/>
      <c r="I20" s="217"/>
      <c r="J20" s="228"/>
      <c r="L20" s="18"/>
    </row>
    <row r="21" spans="1:12" s="5" customFormat="1" ht="16.5" thickBot="1">
      <c r="A21" s="226"/>
      <c r="B21" s="222"/>
      <c r="C21" s="216"/>
      <c r="D21" s="98"/>
      <c r="E21" s="227"/>
      <c r="F21" s="217"/>
      <c r="G21" s="217"/>
      <c r="H21" s="217"/>
      <c r="I21" s="217"/>
      <c r="J21" s="228"/>
      <c r="L21" s="18"/>
    </row>
    <row r="22" spans="1:12" s="5" customFormat="1" ht="13.5">
      <c r="A22" s="226"/>
      <c r="B22" s="213"/>
      <c r="C22" s="216"/>
      <c r="D22" s="98"/>
      <c r="E22" s="227"/>
      <c r="F22" s="217"/>
      <c r="G22" s="217"/>
      <c r="H22" s="217"/>
      <c r="I22" s="217"/>
      <c r="J22" s="228"/>
      <c r="L22" s="18"/>
    </row>
    <row r="23" spans="1:12" s="5" customFormat="1" ht="13.5">
      <c r="A23" s="226"/>
      <c r="B23" s="216"/>
      <c r="C23" s="216"/>
      <c r="D23" s="98"/>
      <c r="E23" s="227"/>
      <c r="F23" s="217"/>
      <c r="G23" s="217"/>
      <c r="H23" s="217"/>
      <c r="I23" s="217"/>
      <c r="J23" s="228"/>
      <c r="L23" s="18"/>
    </row>
    <row r="24" spans="1:12" s="5" customFormat="1" ht="13.5">
      <c r="A24" s="229"/>
      <c r="B24" s="230"/>
      <c r="C24" s="231"/>
      <c r="D24" s="98"/>
      <c r="E24" s="216"/>
      <c r="F24" s="232"/>
      <c r="G24" s="232"/>
      <c r="H24" s="232"/>
      <c r="I24" s="232"/>
      <c r="J24" s="233"/>
      <c r="L24" s="18"/>
    </row>
    <row r="25" spans="1:12" s="5" customFormat="1" ht="13.5">
      <c r="A25" s="226"/>
      <c r="B25" s="213"/>
      <c r="C25" s="216"/>
      <c r="D25" s="98"/>
      <c r="E25" s="227"/>
      <c r="F25" s="217"/>
      <c r="G25" s="217"/>
      <c r="H25" s="217"/>
      <c r="I25" s="217"/>
      <c r="J25" s="228"/>
      <c r="L25" s="18"/>
    </row>
    <row r="26" spans="1:12" s="5" customFormat="1" ht="13.5">
      <c r="A26" s="97"/>
      <c r="B26" s="98"/>
      <c r="C26" s="98"/>
      <c r="D26" s="98"/>
      <c r="E26" s="97"/>
      <c r="F26" s="99"/>
      <c r="G26" s="99"/>
      <c r="H26" s="108"/>
      <c r="I26" s="108"/>
      <c r="J26" s="99"/>
      <c r="L26" s="18"/>
    </row>
    <row r="27" spans="1:12" s="5" customFormat="1" ht="13.5">
      <c r="A27" s="97"/>
      <c r="B27" s="98"/>
      <c r="C27" s="98"/>
      <c r="D27" s="98"/>
      <c r="E27" s="97"/>
      <c r="F27" s="99"/>
      <c r="G27" s="99"/>
      <c r="H27" s="108"/>
      <c r="I27" s="108"/>
      <c r="J27" s="99"/>
      <c r="L27" s="18"/>
    </row>
    <row r="28" spans="1:12" s="5" customFormat="1" ht="13.5">
      <c r="A28" s="100">
        <v>2</v>
      </c>
      <c r="B28" s="101"/>
      <c r="C28" s="101"/>
      <c r="D28" s="98"/>
      <c r="E28" s="97"/>
      <c r="F28" s="102"/>
      <c r="G28" s="102"/>
      <c r="H28" s="109">
        <v>0</v>
      </c>
      <c r="I28" s="109">
        <f t="shared" ref="I28:I36" si="0">+G28*H28</f>
        <v>0</v>
      </c>
      <c r="J28" s="99"/>
      <c r="L28" s="18"/>
    </row>
    <row r="29" spans="1:12" s="5" customFormat="1" ht="13.5">
      <c r="A29" s="100">
        <v>3</v>
      </c>
      <c r="B29" s="101"/>
      <c r="C29" s="101"/>
      <c r="D29" s="98"/>
      <c r="E29" s="97"/>
      <c r="F29" s="102"/>
      <c r="G29" s="102"/>
      <c r="H29" s="109">
        <v>0</v>
      </c>
      <c r="I29" s="109">
        <f t="shared" si="0"/>
        <v>0</v>
      </c>
      <c r="J29" s="99"/>
    </row>
    <row r="30" spans="1:12" s="5" customFormat="1" ht="13.5">
      <c r="A30" s="100">
        <v>4</v>
      </c>
      <c r="B30" s="101"/>
      <c r="C30" s="101"/>
      <c r="D30" s="98"/>
      <c r="E30" s="97"/>
      <c r="F30" s="102"/>
      <c r="G30" s="102"/>
      <c r="H30" s="109">
        <v>0</v>
      </c>
      <c r="I30" s="109">
        <f t="shared" si="0"/>
        <v>0</v>
      </c>
      <c r="J30" s="99"/>
      <c r="L30" s="18"/>
    </row>
    <row r="31" spans="1:12" s="5" customFormat="1" ht="13.5">
      <c r="A31" s="100">
        <v>5</v>
      </c>
      <c r="B31" s="101"/>
      <c r="C31" s="101"/>
      <c r="D31" s="98"/>
      <c r="E31" s="97"/>
      <c r="F31" s="102"/>
      <c r="G31" s="102"/>
      <c r="H31" s="109">
        <v>0</v>
      </c>
      <c r="I31" s="109">
        <f t="shared" si="0"/>
        <v>0</v>
      </c>
      <c r="J31" s="99"/>
      <c r="L31" s="18"/>
    </row>
    <row r="32" spans="1:12" s="5" customFormat="1" ht="13.5">
      <c r="A32" s="100">
        <v>6</v>
      </c>
      <c r="B32" s="101"/>
      <c r="C32" s="101"/>
      <c r="D32" s="98"/>
      <c r="E32" s="97"/>
      <c r="F32" s="102"/>
      <c r="G32" s="102"/>
      <c r="H32" s="109">
        <v>0</v>
      </c>
      <c r="I32" s="109">
        <f t="shared" si="0"/>
        <v>0</v>
      </c>
      <c r="J32" s="99"/>
      <c r="L32" s="18"/>
    </row>
    <row r="33" spans="1:12" s="5" customFormat="1" ht="13.5">
      <c r="A33" s="100">
        <v>7</v>
      </c>
      <c r="B33" s="101"/>
      <c r="C33" s="101"/>
      <c r="D33" s="98"/>
      <c r="E33" s="97"/>
      <c r="F33" s="102"/>
      <c r="G33" s="102"/>
      <c r="H33" s="109">
        <v>0</v>
      </c>
      <c r="I33" s="109">
        <f t="shared" si="0"/>
        <v>0</v>
      </c>
      <c r="J33" s="99"/>
    </row>
    <row r="34" spans="1:12" s="5" customFormat="1" ht="13.5">
      <c r="A34" s="100">
        <v>8</v>
      </c>
      <c r="B34" s="101"/>
      <c r="C34" s="101"/>
      <c r="D34" s="98"/>
      <c r="E34" s="97"/>
      <c r="F34" s="103"/>
      <c r="G34" s="102"/>
      <c r="H34" s="109">
        <v>0</v>
      </c>
      <c r="I34" s="109">
        <f t="shared" si="0"/>
        <v>0</v>
      </c>
      <c r="J34" s="99"/>
      <c r="L34" s="18"/>
    </row>
    <row r="35" spans="1:12" s="5" customFormat="1" ht="13.5">
      <c r="A35" s="100">
        <v>9</v>
      </c>
      <c r="B35" s="101"/>
      <c r="C35" s="101"/>
      <c r="D35" s="98"/>
      <c r="E35" s="97"/>
      <c r="F35" s="103"/>
      <c r="G35" s="102"/>
      <c r="H35" s="109">
        <v>0</v>
      </c>
      <c r="I35" s="109">
        <f t="shared" si="0"/>
        <v>0</v>
      </c>
      <c r="J35" s="99"/>
      <c r="L35" s="18"/>
    </row>
    <row r="36" spans="1:12" s="5" customFormat="1" ht="13.5">
      <c r="A36" s="100"/>
      <c r="B36" s="101"/>
      <c r="C36" s="101"/>
      <c r="D36" s="101"/>
      <c r="E36" s="104"/>
      <c r="F36" s="103"/>
      <c r="G36" s="103"/>
      <c r="H36" s="109">
        <v>0</v>
      </c>
      <c r="I36" s="109">
        <f t="shared" si="0"/>
        <v>0</v>
      </c>
      <c r="J36" s="103"/>
    </row>
    <row r="37" spans="1:12" s="5" customFormat="1" ht="13.5">
      <c r="A37" s="336" t="s">
        <v>19</v>
      </c>
      <c r="B37" s="336"/>
      <c r="C37" s="106"/>
      <c r="D37" s="106"/>
      <c r="E37" s="105"/>
      <c r="F37" s="107"/>
      <c r="G37" s="107"/>
      <c r="H37" s="110">
        <v>0</v>
      </c>
      <c r="I37" s="239">
        <f>+SUM(I19:I36)</f>
        <v>0</v>
      </c>
      <c r="J37" s="107"/>
      <c r="L37" s="18"/>
    </row>
    <row r="39" spans="1:12">
      <c r="I39" s="60"/>
    </row>
  </sheetData>
  <mergeCells count="30">
    <mergeCell ref="I2:J2"/>
    <mergeCell ref="A11:B11"/>
    <mergeCell ref="A9:B9"/>
    <mergeCell ref="A37:B37"/>
    <mergeCell ref="F17:G17"/>
    <mergeCell ref="H17:I17"/>
    <mergeCell ref="I7:J7"/>
    <mergeCell ref="I4:J4"/>
    <mergeCell ref="C9:G9"/>
    <mergeCell ref="A1:B8"/>
    <mergeCell ref="A12:B12"/>
    <mergeCell ref="C1:H5"/>
    <mergeCell ref="I1:J1"/>
    <mergeCell ref="I6:J6"/>
    <mergeCell ref="C7:D7"/>
    <mergeCell ref="J17:J18"/>
    <mergeCell ref="E17:E18"/>
    <mergeCell ref="B17:B18"/>
    <mergeCell ref="A17:A18"/>
    <mergeCell ref="C17:C18"/>
    <mergeCell ref="E7:H7"/>
    <mergeCell ref="I5:J5"/>
    <mergeCell ref="A13:B13"/>
    <mergeCell ref="D17:D18"/>
    <mergeCell ref="I3:J3"/>
    <mergeCell ref="C8:D8"/>
    <mergeCell ref="E8:H8"/>
    <mergeCell ref="I8:J8"/>
    <mergeCell ref="C6:D6"/>
    <mergeCell ref="E6:H6"/>
  </mergeCells>
  <phoneticPr fontId="0" type="noConversion"/>
  <printOptions horizontalCentered="1" verticalCentered="1"/>
  <pageMargins left="0.78740157480314965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I19" sqref="I19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7" width="14.140625" style="4" customWidth="1"/>
    <col min="8" max="8" width="15" style="4" customWidth="1"/>
    <col min="9" max="9" width="15.7109375" style="4" customWidth="1"/>
    <col min="10" max="10" width="6.7109375" style="4" customWidth="1"/>
    <col min="11" max="16384" width="11.42578125" style="4"/>
  </cols>
  <sheetData>
    <row r="1" spans="1:11" ht="16.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</row>
    <row r="2" spans="1:11" ht="1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</row>
    <row r="3" spans="1:11" ht="14.2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</row>
    <row r="4" spans="1:11" ht="14.2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</row>
    <row r="5" spans="1:11" ht="15" customHeight="1">
      <c r="A5" s="277"/>
      <c r="B5" s="278"/>
      <c r="C5" s="282"/>
      <c r="D5" s="282"/>
      <c r="E5" s="282"/>
      <c r="F5" s="282"/>
      <c r="G5" s="282"/>
      <c r="H5" s="282"/>
      <c r="I5" s="329" t="s">
        <v>152</v>
      </c>
      <c r="J5" s="330"/>
    </row>
    <row r="6" spans="1:11" s="14" customFormat="1" ht="19.5" customHeight="1">
      <c r="A6" s="277"/>
      <c r="B6" s="278"/>
      <c r="C6" s="290" t="s">
        <v>169</v>
      </c>
      <c r="D6" s="290"/>
      <c r="E6" s="290" t="s">
        <v>170</v>
      </c>
      <c r="F6" s="290"/>
      <c r="G6" s="290"/>
      <c r="H6" s="290"/>
      <c r="I6" s="290" t="s">
        <v>171</v>
      </c>
      <c r="J6" s="291"/>
      <c r="K6" s="13"/>
    </row>
    <row r="7" spans="1:11" s="6" customFormat="1" ht="14.25" customHeight="1">
      <c r="A7" s="277"/>
      <c r="B7" s="278"/>
      <c r="C7" s="290" t="s">
        <v>172</v>
      </c>
      <c r="D7" s="290"/>
      <c r="E7" s="290" t="s">
        <v>173</v>
      </c>
      <c r="F7" s="290"/>
      <c r="G7" s="290"/>
      <c r="H7" s="290"/>
      <c r="I7" s="290" t="s">
        <v>175</v>
      </c>
      <c r="J7" s="291"/>
      <c r="K7" s="7"/>
    </row>
    <row r="8" spans="1:11" s="6" customFormat="1" ht="14.25" customHeight="1">
      <c r="A8" s="279"/>
      <c r="B8" s="28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  <c r="K8" s="7"/>
    </row>
    <row r="9" spans="1:11" s="6" customFormat="1" ht="15" customHeight="1">
      <c r="A9" s="339" t="s">
        <v>157</v>
      </c>
      <c r="B9" s="339"/>
      <c r="C9" s="340"/>
      <c r="D9" s="340"/>
      <c r="E9" s="340"/>
      <c r="F9" s="340"/>
      <c r="G9" s="85"/>
      <c r="H9" s="141" t="s">
        <v>119</v>
      </c>
      <c r="I9" s="141"/>
      <c r="J9" s="85"/>
      <c r="K9" s="7"/>
    </row>
    <row r="10" spans="1:11" s="6" customFormat="1" ht="16.5">
      <c r="A10" s="316" t="s">
        <v>8</v>
      </c>
      <c r="B10" s="316"/>
      <c r="C10" s="76">
        <f>'POA-01'!C10</f>
        <v>1504073204.5</v>
      </c>
      <c r="D10" s="76"/>
      <c r="E10" s="85"/>
      <c r="F10" s="85"/>
      <c r="G10" s="85"/>
      <c r="H10" s="85"/>
      <c r="I10" s="85"/>
      <c r="J10" s="85"/>
      <c r="K10" s="7"/>
    </row>
    <row r="11" spans="1:11" s="6" customFormat="1" ht="16.5">
      <c r="A11" s="316" t="s">
        <v>151</v>
      </c>
      <c r="B11" s="316"/>
      <c r="C11" s="74">
        <f>'POA-01'!D11</f>
        <v>0</v>
      </c>
      <c r="D11" s="74"/>
      <c r="E11" s="85"/>
      <c r="F11" s="85"/>
      <c r="G11" s="85"/>
      <c r="H11" s="85"/>
      <c r="I11" s="85"/>
      <c r="J11" s="85"/>
      <c r="K11" s="7"/>
    </row>
    <row r="12" spans="1:11" s="6" customFormat="1" ht="16.5">
      <c r="A12" s="316" t="s">
        <v>9</v>
      </c>
      <c r="B12" s="316"/>
      <c r="C12" s="77">
        <f>C10</f>
        <v>1504073204.5</v>
      </c>
      <c r="D12" s="77"/>
      <c r="E12" s="85"/>
      <c r="F12" s="85"/>
      <c r="G12" s="85"/>
      <c r="H12" s="85"/>
      <c r="I12" s="85"/>
      <c r="J12" s="85"/>
      <c r="K12" s="7"/>
    </row>
    <row r="13" spans="1:11" s="5" customFormat="1" ht="13.5">
      <c r="A13" s="111"/>
      <c r="B13" s="111"/>
      <c r="C13" s="111"/>
      <c r="D13" s="111"/>
      <c r="E13" s="111"/>
      <c r="F13" s="111"/>
      <c r="G13" s="111"/>
      <c r="H13" s="111"/>
      <c r="I13" s="111"/>
      <c r="J13" s="111"/>
    </row>
    <row r="14" spans="1:11" s="8" customFormat="1" ht="14.25" thickBot="1">
      <c r="A14" s="112" t="s">
        <v>36</v>
      </c>
      <c r="B14" s="86"/>
      <c r="C14" s="86"/>
      <c r="D14" s="86"/>
      <c r="E14" s="86"/>
      <c r="F14" s="86"/>
      <c r="G14" s="86"/>
      <c r="H14" s="86"/>
      <c r="I14" s="87" t="s">
        <v>37</v>
      </c>
      <c r="J14" s="86"/>
    </row>
    <row r="15" spans="1:11" s="9" customFormat="1" ht="27.75" thickBot="1">
      <c r="A15" s="113" t="s">
        <v>51</v>
      </c>
      <c r="B15" s="114" t="s">
        <v>35</v>
      </c>
      <c r="C15" s="114" t="s">
        <v>29</v>
      </c>
      <c r="D15" s="114" t="s">
        <v>165</v>
      </c>
      <c r="E15" s="115" t="s">
        <v>30</v>
      </c>
      <c r="F15" s="115" t="s">
        <v>26</v>
      </c>
      <c r="G15" s="115" t="s">
        <v>41</v>
      </c>
      <c r="H15" s="115" t="s">
        <v>40</v>
      </c>
      <c r="I15" s="116" t="s">
        <v>39</v>
      </c>
      <c r="J15" s="117"/>
    </row>
    <row r="16" spans="1:11" s="9" customFormat="1" ht="13.5">
      <c r="A16" s="229">
        <v>1</v>
      </c>
      <c r="B16" s="230"/>
      <c r="C16" s="231"/>
      <c r="D16" s="119"/>
      <c r="E16" s="216"/>
      <c r="F16" s="232"/>
      <c r="G16" s="232"/>
      <c r="H16" s="232"/>
      <c r="J16" s="122"/>
    </row>
    <row r="17" spans="1:10" s="9" customFormat="1" ht="13.5">
      <c r="A17" s="229">
        <v>2</v>
      </c>
      <c r="B17" s="230"/>
      <c r="C17" s="231"/>
      <c r="D17" s="123"/>
      <c r="E17" s="216"/>
      <c r="F17" s="232"/>
      <c r="G17" s="232"/>
      <c r="H17" s="217"/>
      <c r="I17" s="233"/>
      <c r="J17" s="117"/>
    </row>
    <row r="18" spans="1:10" s="9" customFormat="1" ht="13.5">
      <c r="A18" s="234"/>
      <c r="B18" s="235"/>
      <c r="C18" s="236"/>
      <c r="D18" s="123"/>
      <c r="E18" s="121"/>
      <c r="F18" s="124"/>
      <c r="G18" s="121"/>
      <c r="H18" s="121"/>
      <c r="I18" s="124"/>
      <c r="J18" s="117"/>
    </row>
    <row r="19" spans="1:10" s="9" customFormat="1" ht="13.5">
      <c r="A19" s="234"/>
      <c r="B19" s="235"/>
      <c r="C19" s="236"/>
      <c r="D19" s="123"/>
      <c r="E19" s="121"/>
      <c r="F19" s="124"/>
      <c r="G19" s="125"/>
      <c r="H19" s="120"/>
      <c r="I19" s="126"/>
      <c r="J19" s="117"/>
    </row>
    <row r="20" spans="1:10" s="9" customFormat="1" ht="13.5">
      <c r="A20" s="66">
        <v>5</v>
      </c>
      <c r="B20" s="127"/>
      <c r="C20" s="123"/>
      <c r="D20" s="123"/>
      <c r="E20" s="121"/>
      <c r="F20" s="124"/>
      <c r="G20" s="128"/>
      <c r="H20" s="120"/>
      <c r="I20" s="126"/>
      <c r="J20" s="117"/>
    </row>
    <row r="21" spans="1:10" s="9" customFormat="1" ht="13.5">
      <c r="A21" s="66">
        <v>6</v>
      </c>
      <c r="B21" s="127"/>
      <c r="C21" s="123"/>
      <c r="D21" s="123"/>
      <c r="E21" s="121"/>
      <c r="F21" s="124"/>
      <c r="G21" s="129"/>
      <c r="H21" s="121"/>
      <c r="I21" s="126"/>
      <c r="J21" s="117"/>
    </row>
    <row r="22" spans="1:10" s="9" customFormat="1" ht="13.5">
      <c r="A22" s="66">
        <v>7</v>
      </c>
      <c r="B22" s="67"/>
      <c r="C22" s="123"/>
      <c r="D22" s="123"/>
      <c r="E22" s="121"/>
      <c r="F22" s="124"/>
      <c r="G22" s="129"/>
      <c r="H22" s="121"/>
      <c r="I22" s="126"/>
      <c r="J22" s="117"/>
    </row>
    <row r="23" spans="1:10" s="5" customFormat="1" ht="13.5">
      <c r="A23" s="104"/>
      <c r="B23" s="101"/>
      <c r="C23" s="130"/>
      <c r="D23" s="130"/>
      <c r="E23" s="103"/>
      <c r="F23" s="103"/>
      <c r="G23" s="103"/>
      <c r="H23" s="103"/>
      <c r="I23" s="103"/>
      <c r="J23" s="111"/>
    </row>
    <row r="24" spans="1:10" s="5" customFormat="1" ht="13.5">
      <c r="A24" s="131"/>
      <c r="B24" s="131"/>
      <c r="C24" s="131"/>
      <c r="D24" s="131"/>
      <c r="E24" s="132"/>
      <c r="F24" s="132"/>
      <c r="G24" s="107" t="s">
        <v>31</v>
      </c>
      <c r="H24" s="107">
        <f>SUM(H16:H23)</f>
        <v>0</v>
      </c>
      <c r="I24" s="107"/>
      <c r="J24" s="111"/>
    </row>
    <row r="25" spans="1:10" s="5" customFormat="1" ht="11.25">
      <c r="E25" s="18"/>
      <c r="F25" s="18"/>
      <c r="G25" s="18"/>
      <c r="H25" s="18"/>
      <c r="I25" s="18"/>
    </row>
    <row r="26" spans="1:10" s="5" customFormat="1" ht="11.25"/>
    <row r="27" spans="1:10" s="5" customFormat="1" ht="11.25"/>
    <row r="28" spans="1:10" s="5" customFormat="1" ht="11.25">
      <c r="H28" s="57"/>
    </row>
    <row r="29" spans="1:10" s="5" customFormat="1" ht="11.25"/>
  </sheetData>
  <mergeCells count="21">
    <mergeCell ref="I4:J4"/>
    <mergeCell ref="I3:J3"/>
    <mergeCell ref="I6:J6"/>
    <mergeCell ref="I7:J7"/>
    <mergeCell ref="A11:B11"/>
    <mergeCell ref="I8:J8"/>
    <mergeCell ref="C6:D6"/>
    <mergeCell ref="C1:H5"/>
    <mergeCell ref="C8:D8"/>
    <mergeCell ref="E8:H8"/>
    <mergeCell ref="E7:H7"/>
    <mergeCell ref="A12:B12"/>
    <mergeCell ref="A9:B9"/>
    <mergeCell ref="C9:F9"/>
    <mergeCell ref="A10:B10"/>
    <mergeCell ref="C7:D7"/>
    <mergeCell ref="I5:J5"/>
    <mergeCell ref="A1:B8"/>
    <mergeCell ref="E6:H6"/>
    <mergeCell ref="I1:J1"/>
    <mergeCell ref="I2:J2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4"/>
  <sheetViews>
    <sheetView showGridLines="0" topLeftCell="B10" workbookViewId="0">
      <selection activeCell="C24" sqref="C24"/>
    </sheetView>
  </sheetViews>
  <sheetFormatPr baseColWidth="10" defaultRowHeight="12.75"/>
  <cols>
    <col min="1" max="1" width="5.5703125" style="4" customWidth="1"/>
    <col min="2" max="2" width="27.28515625" style="4" customWidth="1"/>
    <col min="3" max="3" width="16.7109375" style="4" customWidth="1"/>
    <col min="4" max="5" width="7.28515625" style="4" customWidth="1"/>
    <col min="6" max="6" width="8.28515625" style="4" customWidth="1"/>
    <col min="7" max="7" width="15.7109375" style="4" customWidth="1"/>
    <col min="8" max="8" width="15.42578125" style="4" customWidth="1"/>
    <col min="9" max="9" width="22.5703125" style="4" customWidth="1"/>
    <col min="10" max="10" width="1.85546875" style="4" customWidth="1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</row>
    <row r="2" spans="1:10" s="5" customFormat="1" ht="13.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</row>
    <row r="3" spans="1:10" s="5" customFormat="1" ht="13.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</row>
    <row r="4" spans="1:10" s="5" customFormat="1" ht="13.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</row>
    <row r="5" spans="1:10" s="5" customFormat="1" ht="12.75" customHeight="1">
      <c r="A5" s="277"/>
      <c r="B5" s="278"/>
      <c r="C5" s="282"/>
      <c r="D5" s="282"/>
      <c r="E5" s="282"/>
      <c r="F5" s="282"/>
      <c r="G5" s="282"/>
      <c r="H5" s="282"/>
      <c r="I5" s="288" t="s">
        <v>152</v>
      </c>
      <c r="J5" s="289"/>
    </row>
    <row r="6" spans="1:10" s="5" customFormat="1" ht="15.75" customHeight="1">
      <c r="A6" s="277"/>
      <c r="B6" s="278"/>
      <c r="C6" s="290" t="s">
        <v>169</v>
      </c>
      <c r="D6" s="290"/>
      <c r="E6" s="290" t="s">
        <v>170</v>
      </c>
      <c r="F6" s="290"/>
      <c r="G6" s="290"/>
      <c r="H6" s="290"/>
      <c r="I6" s="290" t="s">
        <v>171</v>
      </c>
      <c r="J6" s="291"/>
    </row>
    <row r="7" spans="1:10" s="5" customFormat="1" ht="17.25" customHeight="1">
      <c r="A7" s="277"/>
      <c r="B7" s="278"/>
      <c r="C7" s="341" t="s">
        <v>172</v>
      </c>
      <c r="D7" s="341"/>
      <c r="E7" s="290" t="s">
        <v>173</v>
      </c>
      <c r="F7" s="290"/>
      <c r="G7" s="290"/>
      <c r="H7" s="290"/>
      <c r="I7" s="290" t="s">
        <v>175</v>
      </c>
      <c r="J7" s="291"/>
    </row>
    <row r="8" spans="1:10" s="5" customFormat="1" ht="17.25" customHeight="1">
      <c r="A8" s="279"/>
      <c r="B8" s="280"/>
      <c r="C8" s="342"/>
      <c r="D8" s="342"/>
      <c r="E8" s="314" t="s">
        <v>174</v>
      </c>
      <c r="F8" s="314"/>
      <c r="G8" s="314"/>
      <c r="H8" s="314"/>
      <c r="I8" s="314" t="s">
        <v>176</v>
      </c>
      <c r="J8" s="315"/>
    </row>
    <row r="9" spans="1:10" s="5" customFormat="1" ht="16.5">
      <c r="A9" s="165" t="s">
        <v>7</v>
      </c>
      <c r="B9" s="165"/>
      <c r="C9" s="353" t="s">
        <v>224</v>
      </c>
      <c r="D9" s="353"/>
      <c r="E9" s="353"/>
      <c r="F9" s="353"/>
      <c r="G9" s="141" t="s">
        <v>119</v>
      </c>
      <c r="H9" s="141"/>
      <c r="I9" s="85"/>
    </row>
    <row r="10" spans="1:10" s="5" customFormat="1" ht="16.5">
      <c r="A10" s="316" t="s">
        <v>8</v>
      </c>
      <c r="B10" s="316"/>
      <c r="C10" s="76">
        <v>1504073204.5</v>
      </c>
      <c r="D10" s="85"/>
      <c r="E10" s="85"/>
      <c r="F10" s="85"/>
      <c r="G10" s="85"/>
      <c r="H10" s="85"/>
      <c r="I10" s="85"/>
    </row>
    <row r="11" spans="1:10" s="5" customFormat="1" ht="16.5">
      <c r="A11" s="316" t="s">
        <v>10</v>
      </c>
      <c r="B11" s="316"/>
      <c r="C11" s="78">
        <f>'POA-01'!D11</f>
        <v>0</v>
      </c>
      <c r="D11" s="85"/>
      <c r="E11" s="85"/>
      <c r="F11" s="85"/>
      <c r="G11" s="85"/>
      <c r="H11" s="85"/>
      <c r="I11" s="85"/>
    </row>
    <row r="12" spans="1:10" s="5" customFormat="1" ht="16.5">
      <c r="A12" s="316" t="s">
        <v>9</v>
      </c>
      <c r="B12" s="316"/>
      <c r="C12" s="76">
        <v>1504073204.5</v>
      </c>
      <c r="D12" s="85"/>
      <c r="E12" s="85"/>
      <c r="F12" s="85"/>
      <c r="G12" s="85"/>
      <c r="H12" s="85"/>
      <c r="I12" s="85"/>
    </row>
    <row r="13" spans="1:10" s="5" customFormat="1" ht="16.5">
      <c r="A13" s="64"/>
      <c r="B13" s="64"/>
      <c r="C13" s="76"/>
      <c r="D13" s="64"/>
      <c r="E13" s="64"/>
      <c r="F13" s="64"/>
      <c r="G13" s="64"/>
      <c r="H13" s="64"/>
      <c r="I13" s="64"/>
    </row>
    <row r="14" spans="1:10" s="5" customFormat="1" ht="14.25" thickBot="1">
      <c r="A14" s="86" t="s">
        <v>42</v>
      </c>
      <c r="B14" s="86"/>
      <c r="C14" s="86"/>
      <c r="D14" s="86"/>
      <c r="E14" s="86"/>
      <c r="F14" s="86"/>
      <c r="G14" s="86"/>
      <c r="H14" s="86"/>
      <c r="I14" s="87" t="s">
        <v>48</v>
      </c>
    </row>
    <row r="15" spans="1:10" s="5" customFormat="1" ht="13.5">
      <c r="A15" s="335" t="s">
        <v>51</v>
      </c>
      <c r="B15" s="331" t="s">
        <v>16</v>
      </c>
      <c r="C15" s="331" t="s">
        <v>27</v>
      </c>
      <c r="D15" s="348" t="s">
        <v>0</v>
      </c>
      <c r="E15" s="349"/>
      <c r="F15" s="350"/>
      <c r="G15" s="351" t="s">
        <v>45</v>
      </c>
      <c r="H15" s="351" t="s">
        <v>44</v>
      </c>
      <c r="I15" s="332" t="s">
        <v>3</v>
      </c>
    </row>
    <row r="16" spans="1:10" s="5" customFormat="1" ht="18.75" thickBot="1">
      <c r="A16" s="312"/>
      <c r="B16" s="296"/>
      <c r="C16" s="296"/>
      <c r="D16" s="133" t="s">
        <v>43</v>
      </c>
      <c r="E16" s="133" t="s">
        <v>4</v>
      </c>
      <c r="F16" s="133" t="s">
        <v>5</v>
      </c>
      <c r="G16" s="352"/>
      <c r="H16" s="352"/>
      <c r="I16" s="302"/>
    </row>
    <row r="17" spans="1:13" s="5" customFormat="1" ht="13.5">
      <c r="A17" s="344" t="s">
        <v>46</v>
      </c>
      <c r="B17" s="344"/>
      <c r="C17" s="344"/>
      <c r="D17" s="344"/>
      <c r="E17" s="344"/>
      <c r="F17" s="344"/>
      <c r="G17" s="344"/>
      <c r="H17" s="344"/>
      <c r="I17" s="344"/>
    </row>
    <row r="18" spans="1:13" s="5" customFormat="1" ht="13.5">
      <c r="A18" s="104"/>
      <c r="B18" s="134"/>
      <c r="C18" s="103"/>
      <c r="D18" s="104"/>
      <c r="E18" s="104"/>
      <c r="F18" s="104"/>
      <c r="G18" s="104"/>
      <c r="H18" s="104"/>
      <c r="I18" s="104"/>
    </row>
    <row r="19" spans="1:13" s="5" customFormat="1" ht="13.5">
      <c r="A19" s="345" t="s">
        <v>31</v>
      </c>
      <c r="B19" s="345"/>
      <c r="C19" s="163">
        <f>SUM(C18:C18)</f>
        <v>0</v>
      </c>
      <c r="D19" s="106"/>
      <c r="E19" s="106"/>
      <c r="F19" s="106"/>
      <c r="G19" s="106"/>
      <c r="H19" s="106"/>
      <c r="I19" s="106"/>
    </row>
    <row r="20" spans="1:13" s="5" customFormat="1" ht="13.5" customHeight="1" thickBot="1">
      <c r="A20" s="346" t="s">
        <v>47</v>
      </c>
      <c r="B20" s="347"/>
      <c r="C20" s="106"/>
      <c r="D20" s="106"/>
      <c r="E20" s="106"/>
      <c r="F20" s="106"/>
      <c r="G20" s="106"/>
      <c r="H20" s="106"/>
      <c r="I20" s="106"/>
      <c r="K20" s="177"/>
    </row>
    <row r="21" spans="1:13" s="5" customFormat="1" ht="24.75" thickBot="1">
      <c r="A21" s="66">
        <v>1</v>
      </c>
      <c r="B21" s="200" t="s">
        <v>217</v>
      </c>
      <c r="C21" s="201">
        <v>1000000000</v>
      </c>
      <c r="D21" s="202" t="s">
        <v>182</v>
      </c>
      <c r="E21" s="202" t="s">
        <v>186</v>
      </c>
      <c r="F21" s="202">
        <v>9</v>
      </c>
      <c r="G21" s="247" t="s">
        <v>221</v>
      </c>
      <c r="H21" s="200" t="s">
        <v>222</v>
      </c>
      <c r="I21" s="248" t="s">
        <v>223</v>
      </c>
      <c r="K21" s="174"/>
      <c r="M21" s="178"/>
    </row>
    <row r="22" spans="1:13" s="5" customFormat="1" ht="24">
      <c r="A22" s="66">
        <v>2</v>
      </c>
      <c r="B22" s="2" t="s">
        <v>218</v>
      </c>
      <c r="C22" s="201">
        <v>150000000</v>
      </c>
      <c r="D22" s="202" t="s">
        <v>182</v>
      </c>
      <c r="E22" s="202" t="s">
        <v>186</v>
      </c>
      <c r="F22" s="203">
        <v>9</v>
      </c>
      <c r="G22" s="2" t="str">
        <f t="shared" ref="G22:I23" si="0">+G21</f>
        <v>Apoyo en recursos económicos</v>
      </c>
      <c r="H22" s="2" t="str">
        <f t="shared" si="0"/>
        <v>Inversión de los recursos</v>
      </c>
      <c r="I22" s="249" t="str">
        <f t="shared" si="0"/>
        <v>Julio Curvelo  Everto Daza</v>
      </c>
      <c r="J22" s="175"/>
      <c r="K22" s="174"/>
    </row>
    <row r="23" spans="1:13" s="5" customFormat="1" ht="36">
      <c r="A23" s="66">
        <v>3</v>
      </c>
      <c r="B23" s="2" t="s">
        <v>219</v>
      </c>
      <c r="C23" s="204">
        <v>10000000</v>
      </c>
      <c r="D23" s="1"/>
      <c r="E23" s="1"/>
      <c r="F23" s="205"/>
      <c r="G23" s="2" t="str">
        <f t="shared" si="0"/>
        <v>Apoyo en recursos económicos</v>
      </c>
      <c r="H23" s="2" t="str">
        <f t="shared" si="0"/>
        <v>Inversión de los recursos</v>
      </c>
      <c r="I23" s="249" t="str">
        <f t="shared" si="0"/>
        <v>Julio Curvelo  Everto Daza</v>
      </c>
      <c r="J23" s="175"/>
      <c r="K23" s="174"/>
      <c r="L23" s="18"/>
    </row>
    <row r="24" spans="1:13" s="5" customFormat="1" ht="14.25" thickBot="1">
      <c r="A24" s="100">
        <v>4</v>
      </c>
      <c r="B24" s="246" t="s">
        <v>220</v>
      </c>
      <c r="C24" s="204">
        <v>48556004.5</v>
      </c>
      <c r="D24" s="1" t="s">
        <v>182</v>
      </c>
      <c r="E24" s="1" t="s">
        <v>186</v>
      </c>
      <c r="F24" s="205">
        <v>9</v>
      </c>
      <c r="G24" s="106"/>
      <c r="H24" s="106"/>
      <c r="I24" s="100"/>
      <c r="J24" s="175"/>
      <c r="K24" s="174"/>
    </row>
    <row r="25" spans="1:13" s="5" customFormat="1" ht="13.5">
      <c r="A25" s="100"/>
      <c r="B25" s="68"/>
      <c r="C25" s="110"/>
      <c r="D25" s="173"/>
      <c r="E25" s="173"/>
      <c r="F25" s="100"/>
      <c r="G25" s="106"/>
      <c r="H25" s="106"/>
      <c r="I25" s="100"/>
      <c r="J25" s="175"/>
      <c r="K25" s="174"/>
    </row>
    <row r="26" spans="1:13" s="5" customFormat="1" ht="13.5">
      <c r="A26" s="343" t="s">
        <v>31</v>
      </c>
      <c r="B26" s="343"/>
      <c r="C26" s="136">
        <f>SUM(C21:C25)</f>
        <v>1208556004.5</v>
      </c>
      <c r="D26" s="135"/>
      <c r="E26" s="135"/>
      <c r="F26" s="135"/>
      <c r="G26" s="131"/>
      <c r="H26" s="131"/>
      <c r="I26" s="131"/>
      <c r="J26" s="18"/>
      <c r="K26" s="176"/>
      <c r="L26" s="18"/>
      <c r="M26" s="175"/>
    </row>
    <row r="27" spans="1:13" s="5" customFormat="1" ht="11.25">
      <c r="A27" s="11"/>
      <c r="B27" s="11"/>
      <c r="C27" s="11"/>
      <c r="D27" s="11"/>
      <c r="E27" s="11"/>
      <c r="F27" s="11"/>
      <c r="G27" s="11"/>
      <c r="H27" s="11"/>
      <c r="I27" s="11"/>
    </row>
    <row r="28" spans="1:13" s="5" customFormat="1" ht="11.25">
      <c r="C28" s="174"/>
    </row>
    <row r="29" spans="1:13" s="5" customFormat="1" ht="11.25"/>
    <row r="30" spans="1:13" s="5" customFormat="1" ht="11.25">
      <c r="A30" s="58"/>
      <c r="B30" s="58"/>
    </row>
    <row r="31" spans="1:13" s="5" customFormat="1" ht="11.25"/>
    <row r="32" spans="1:13" s="5" customFormat="1" ht="11.25">
      <c r="C32" s="18" t="s">
        <v>163</v>
      </c>
    </row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  <row r="1112" s="5" customFormat="1" ht="11.25"/>
    <row r="1113" s="5" customFormat="1" ht="11.25"/>
    <row r="1114" s="5" customFormat="1" ht="11.25"/>
  </sheetData>
  <mergeCells count="30">
    <mergeCell ref="E6:H6"/>
    <mergeCell ref="A19:B19"/>
    <mergeCell ref="I15:I16"/>
    <mergeCell ref="A20:B20"/>
    <mergeCell ref="D15:F15"/>
    <mergeCell ref="G15:G16"/>
    <mergeCell ref="H15:H16"/>
    <mergeCell ref="I6:J6"/>
    <mergeCell ref="E7:H7"/>
    <mergeCell ref="C9:F9"/>
    <mergeCell ref="I5:J5"/>
    <mergeCell ref="A11:B11"/>
    <mergeCell ref="A12:B12"/>
    <mergeCell ref="A26:B26"/>
    <mergeCell ref="A15:A16"/>
    <mergeCell ref="B15:B16"/>
    <mergeCell ref="C15:C16"/>
    <mergeCell ref="A17:I17"/>
    <mergeCell ref="C6:D6"/>
    <mergeCell ref="A10:B10"/>
    <mergeCell ref="I7:J7"/>
    <mergeCell ref="A1:B8"/>
    <mergeCell ref="C1:H5"/>
    <mergeCell ref="E8:H8"/>
    <mergeCell ref="I8:J8"/>
    <mergeCell ref="C7:D8"/>
    <mergeCell ref="I1:J1"/>
    <mergeCell ref="I2:J2"/>
    <mergeCell ref="I3:J3"/>
    <mergeCell ref="I4:J4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62"/>
  <sheetViews>
    <sheetView showGridLines="0" zoomScale="120" zoomScaleNormal="120" workbookViewId="0">
      <selection activeCell="F12" sqref="F12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6.1406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7.285156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</row>
    <row r="2" spans="1:10" ht="12.7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</row>
    <row r="3" spans="1:10" ht="12.7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</row>
    <row r="4" spans="1:10" ht="12.7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</row>
    <row r="5" spans="1:10" s="14" customFormat="1" ht="18">
      <c r="A5" s="277"/>
      <c r="B5" s="278"/>
      <c r="C5" s="282"/>
      <c r="D5" s="282"/>
      <c r="E5" s="282"/>
      <c r="F5" s="282"/>
      <c r="G5" s="282"/>
      <c r="H5" s="282"/>
      <c r="I5" s="329" t="s">
        <v>152</v>
      </c>
      <c r="J5" s="330"/>
    </row>
    <row r="6" spans="1:10" ht="14.25" customHeight="1">
      <c r="A6" s="277"/>
      <c r="B6" s="278"/>
      <c r="C6" s="290" t="s">
        <v>169</v>
      </c>
      <c r="D6" s="290"/>
      <c r="E6" s="290" t="s">
        <v>170</v>
      </c>
      <c r="F6" s="290"/>
      <c r="G6" s="290"/>
      <c r="H6" s="290"/>
      <c r="I6" s="290" t="s">
        <v>171</v>
      </c>
      <c r="J6" s="291"/>
    </row>
    <row r="7" spans="1:10" s="6" customFormat="1" ht="14.25">
      <c r="A7" s="277"/>
      <c r="B7" s="278"/>
      <c r="C7" s="290" t="s">
        <v>172</v>
      </c>
      <c r="D7" s="290"/>
      <c r="E7" s="290" t="s">
        <v>173</v>
      </c>
      <c r="F7" s="290"/>
      <c r="G7" s="290"/>
      <c r="H7" s="290"/>
      <c r="I7" s="290" t="s">
        <v>175</v>
      </c>
      <c r="J7" s="291"/>
    </row>
    <row r="8" spans="1:10" s="6" customFormat="1" ht="14.25">
      <c r="A8" s="279"/>
      <c r="B8" s="280"/>
      <c r="C8" s="314"/>
      <c r="D8" s="314"/>
      <c r="E8" s="314" t="s">
        <v>174</v>
      </c>
      <c r="F8" s="314"/>
      <c r="G8" s="314"/>
      <c r="H8" s="314"/>
      <c r="I8" s="314" t="s">
        <v>176</v>
      </c>
      <c r="J8" s="315"/>
    </row>
    <row r="9" spans="1:10" s="6" customFormat="1" ht="15" customHeight="1">
      <c r="A9" s="354" t="s">
        <v>157</v>
      </c>
      <c r="B9" s="354"/>
      <c r="C9" s="354"/>
      <c r="D9" s="354"/>
      <c r="E9" s="10"/>
      <c r="F9" s="10"/>
      <c r="G9" s="141" t="s">
        <v>119</v>
      </c>
      <c r="H9" s="362"/>
      <c r="I9" s="362"/>
      <c r="J9" s="7"/>
    </row>
    <row r="10" spans="1:10" s="6" customFormat="1" ht="16.5">
      <c r="A10" s="357" t="s">
        <v>8</v>
      </c>
      <c r="B10" s="357"/>
      <c r="C10" s="73">
        <f>'POA-01'!D10</f>
        <v>0</v>
      </c>
      <c r="D10" s="85">
        <v>1504073204.5</v>
      </c>
      <c r="E10" s="10"/>
      <c r="F10" s="10"/>
      <c r="G10" s="10"/>
      <c r="H10" s="10"/>
      <c r="I10" s="10"/>
      <c r="J10" s="7"/>
    </row>
    <row r="11" spans="1:10" s="6" customFormat="1" ht="16.5">
      <c r="A11" s="357" t="s">
        <v>10</v>
      </c>
      <c r="B11" s="357"/>
      <c r="C11" s="74">
        <f>'POA-01'!D11</f>
        <v>0</v>
      </c>
      <c r="D11" s="85"/>
      <c r="E11" s="10"/>
      <c r="F11" s="10"/>
      <c r="G11" s="10"/>
      <c r="H11" s="10"/>
      <c r="I11" s="10"/>
      <c r="J11" s="7"/>
    </row>
    <row r="12" spans="1:10" s="6" customFormat="1" ht="15" customHeight="1">
      <c r="A12" s="357" t="s">
        <v>154</v>
      </c>
      <c r="B12" s="357"/>
      <c r="C12" s="74">
        <f>'POA-01'!D12</f>
        <v>0</v>
      </c>
      <c r="D12" s="85">
        <v>1504073204.5</v>
      </c>
      <c r="E12" s="10"/>
      <c r="F12" s="10"/>
      <c r="G12" s="10"/>
      <c r="H12" s="10"/>
      <c r="I12" s="10"/>
      <c r="J12" s="7"/>
    </row>
    <row r="13" spans="1:10" s="5" customFormat="1" ht="12.75" customHeight="1">
      <c r="A13" s="111"/>
      <c r="B13" s="111"/>
      <c r="C13" s="111"/>
      <c r="D13" s="111"/>
    </row>
    <row r="14" spans="1:10" s="8" customFormat="1" ht="14.25" thickBot="1">
      <c r="A14" s="86" t="s">
        <v>49</v>
      </c>
      <c r="B14" s="86"/>
      <c r="C14" s="86"/>
      <c r="D14" s="87" t="s">
        <v>50</v>
      </c>
    </row>
    <row r="15" spans="1:10" s="5" customFormat="1" ht="12.75" customHeight="1" thickBot="1">
      <c r="A15" s="137" t="s">
        <v>51</v>
      </c>
      <c r="B15" s="358" t="s">
        <v>35</v>
      </c>
      <c r="C15" s="359"/>
      <c r="D15" s="138" t="s">
        <v>27</v>
      </c>
    </row>
    <row r="16" spans="1:10" s="5" customFormat="1" ht="13.5" customHeight="1">
      <c r="A16" s="139">
        <v>2</v>
      </c>
      <c r="B16" s="360" t="s">
        <v>135</v>
      </c>
      <c r="C16" s="361"/>
      <c r="D16" s="140">
        <f>SUM(D17:D30)</f>
        <v>0</v>
      </c>
    </row>
    <row r="17" spans="1:4" s="5" customFormat="1" ht="13.5">
      <c r="A17" s="101" t="s">
        <v>122</v>
      </c>
      <c r="B17" s="355" t="s">
        <v>187</v>
      </c>
      <c r="C17" s="356"/>
      <c r="D17" s="218"/>
    </row>
    <row r="18" spans="1:4" s="5" customFormat="1" ht="13.5">
      <c r="A18" s="101" t="s">
        <v>123</v>
      </c>
      <c r="B18" s="355" t="s">
        <v>188</v>
      </c>
      <c r="C18" s="356"/>
      <c r="D18" s="218"/>
    </row>
    <row r="19" spans="1:4" s="5" customFormat="1" ht="13.5">
      <c r="A19" s="101" t="s">
        <v>124</v>
      </c>
      <c r="B19" s="355" t="s">
        <v>189</v>
      </c>
      <c r="C19" s="356"/>
      <c r="D19" s="218"/>
    </row>
    <row r="20" spans="1:4" s="5" customFormat="1" ht="13.5">
      <c r="A20" s="101" t="s">
        <v>125</v>
      </c>
      <c r="B20" s="355" t="s">
        <v>190</v>
      </c>
      <c r="C20" s="356"/>
      <c r="D20" s="218"/>
    </row>
    <row r="21" spans="1:4" s="5" customFormat="1" ht="13.5">
      <c r="A21" s="101" t="s">
        <v>126</v>
      </c>
      <c r="B21" s="355" t="s">
        <v>191</v>
      </c>
      <c r="C21" s="356"/>
      <c r="D21" s="218"/>
    </row>
    <row r="22" spans="1:4" s="5" customFormat="1" ht="13.5">
      <c r="A22" s="101" t="s">
        <v>127</v>
      </c>
      <c r="B22" s="355" t="s">
        <v>192</v>
      </c>
      <c r="C22" s="356"/>
      <c r="D22" s="218"/>
    </row>
    <row r="23" spans="1:4" s="5" customFormat="1" ht="13.5">
      <c r="A23" s="101" t="s">
        <v>128</v>
      </c>
      <c r="B23" s="355" t="s">
        <v>193</v>
      </c>
      <c r="C23" s="356"/>
      <c r="D23" s="218"/>
    </row>
    <row r="24" spans="1:4" s="5" customFormat="1" ht="13.5">
      <c r="A24" s="101" t="s">
        <v>129</v>
      </c>
      <c r="B24" s="355" t="s">
        <v>194</v>
      </c>
      <c r="C24" s="356"/>
      <c r="D24" s="218"/>
    </row>
    <row r="25" spans="1:4" s="5" customFormat="1" ht="13.5">
      <c r="A25" s="101" t="s">
        <v>130</v>
      </c>
      <c r="B25" s="355" t="s">
        <v>195</v>
      </c>
      <c r="C25" s="356"/>
      <c r="D25" s="218"/>
    </row>
    <row r="26" spans="1:4" s="5" customFormat="1" ht="13.5">
      <c r="A26" s="101" t="s">
        <v>131</v>
      </c>
      <c r="B26" s="355" t="s">
        <v>196</v>
      </c>
      <c r="C26" s="356"/>
      <c r="D26" s="218"/>
    </row>
    <row r="27" spans="1:4" s="5" customFormat="1" ht="13.5">
      <c r="A27" s="101" t="s">
        <v>132</v>
      </c>
      <c r="B27" s="355" t="s">
        <v>197</v>
      </c>
      <c r="C27" s="356"/>
      <c r="D27" s="218"/>
    </row>
    <row r="28" spans="1:4" s="5" customFormat="1" ht="13.5">
      <c r="A28" s="101" t="s">
        <v>133</v>
      </c>
      <c r="B28" s="355" t="s">
        <v>198</v>
      </c>
      <c r="C28" s="356"/>
      <c r="D28" s="218"/>
    </row>
    <row r="29" spans="1:4" s="5" customFormat="1" ht="13.5">
      <c r="A29" s="101" t="s">
        <v>134</v>
      </c>
      <c r="B29" s="355" t="s">
        <v>199</v>
      </c>
      <c r="C29" s="356"/>
      <c r="D29" s="218"/>
    </row>
    <row r="30" spans="1:4" s="5" customFormat="1" ht="13.5">
      <c r="A30" s="101" t="s">
        <v>136</v>
      </c>
      <c r="B30" s="355" t="s">
        <v>200</v>
      </c>
      <c r="C30" s="356"/>
      <c r="D30" s="218"/>
    </row>
    <row r="31" spans="1:4" s="5" customFormat="1" ht="13.5">
      <c r="A31" s="101"/>
      <c r="B31" s="237" t="s">
        <v>201</v>
      </c>
      <c r="C31" s="238"/>
      <c r="D31" s="218"/>
    </row>
    <row r="32" spans="1:4" s="5" customFormat="1" ht="13.5">
      <c r="A32" s="101"/>
      <c r="B32" s="355" t="s">
        <v>202</v>
      </c>
      <c r="C32" s="356"/>
      <c r="D32" s="218"/>
    </row>
    <row r="33" spans="1:4" s="5" customFormat="1" ht="13.5">
      <c r="A33" s="101"/>
      <c r="B33" s="355" t="s">
        <v>203</v>
      </c>
      <c r="C33" s="356"/>
      <c r="D33" s="218"/>
    </row>
    <row r="34" spans="1:4" s="5" customFormat="1" ht="13.5">
      <c r="A34" s="101"/>
      <c r="B34" s="355" t="s">
        <v>204</v>
      </c>
      <c r="C34" s="356"/>
      <c r="D34" s="218"/>
    </row>
    <row r="35" spans="1:4" s="5" customFormat="1" ht="13.5">
      <c r="A35" s="101"/>
      <c r="B35" s="237" t="s">
        <v>205</v>
      </c>
      <c r="C35" s="238"/>
      <c r="D35" s="218"/>
    </row>
    <row r="36" spans="1:4" s="5" customFormat="1" ht="11.25">
      <c r="A36" s="17"/>
    </row>
    <row r="37" spans="1:4" s="5" customFormat="1" ht="11.25"/>
    <row r="38" spans="1:4" s="5" customFormat="1" ht="11.25"/>
    <row r="39" spans="1:4" s="5" customFormat="1" ht="11.25"/>
    <row r="40" spans="1:4" s="5" customFormat="1" ht="11.25"/>
    <row r="41" spans="1:4" s="5" customFormat="1" ht="11.25"/>
    <row r="42" spans="1:4" s="5" customFormat="1" ht="11.25"/>
    <row r="43" spans="1:4" s="5" customFormat="1" ht="11.25"/>
    <row r="44" spans="1:4" s="5" customFormat="1" ht="11.25"/>
    <row r="45" spans="1:4" s="5" customFormat="1" ht="11.25"/>
    <row r="46" spans="1:4" s="5" customFormat="1" ht="11.25"/>
    <row r="47" spans="1:4" s="5" customFormat="1" ht="11.25"/>
    <row r="48" spans="1:4" s="5" customFormat="1" ht="11.25"/>
    <row r="49" s="5" customFormat="1" ht="12" customHeight="1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5" customHeight="1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</sheetData>
  <mergeCells count="41">
    <mergeCell ref="A11:B11"/>
    <mergeCell ref="B26:C26"/>
    <mergeCell ref="B27:C27"/>
    <mergeCell ref="B24:C24"/>
    <mergeCell ref="H9:I9"/>
    <mergeCell ref="B30:C30"/>
    <mergeCell ref="A10:B10"/>
    <mergeCell ref="A9:B9"/>
    <mergeCell ref="B32:C32"/>
    <mergeCell ref="B33:C33"/>
    <mergeCell ref="B28:C28"/>
    <mergeCell ref="B18:C18"/>
    <mergeCell ref="B15:C15"/>
    <mergeCell ref="B16:C16"/>
    <mergeCell ref="B17:C17"/>
    <mergeCell ref="B25:C25"/>
    <mergeCell ref="B22:C22"/>
    <mergeCell ref="B23:C23"/>
    <mergeCell ref="B34:C34"/>
    <mergeCell ref="I7:J7"/>
    <mergeCell ref="A12:B12"/>
    <mergeCell ref="B29:C29"/>
    <mergeCell ref="B19:C19"/>
    <mergeCell ref="B20:C20"/>
    <mergeCell ref="B21:C21"/>
    <mergeCell ref="A1:B8"/>
    <mergeCell ref="C1:H5"/>
    <mergeCell ref="C8:D8"/>
    <mergeCell ref="C6:D6"/>
    <mergeCell ref="E6:H6"/>
    <mergeCell ref="I6:J6"/>
    <mergeCell ref="C7:D7"/>
    <mergeCell ref="E7:H7"/>
    <mergeCell ref="C9:D9"/>
    <mergeCell ref="I1:J1"/>
    <mergeCell ref="I2:J2"/>
    <mergeCell ref="I3:J3"/>
    <mergeCell ref="I4:J4"/>
    <mergeCell ref="I5:J5"/>
    <mergeCell ref="E8:H8"/>
    <mergeCell ref="I8:J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8"/>
  <sheetViews>
    <sheetView topLeftCell="A2" zoomScale="115" workbookViewId="0">
      <selection activeCell="K42" sqref="K42"/>
    </sheetView>
  </sheetViews>
  <sheetFormatPr baseColWidth="10" defaultRowHeight="10.5"/>
  <cols>
    <col min="1" max="1" width="7" style="19" customWidth="1"/>
    <col min="2" max="2" width="18.7109375" style="19" customWidth="1"/>
    <col min="3" max="3" width="11.28515625" style="19" customWidth="1"/>
    <col min="4" max="4" width="9.140625" style="19" customWidth="1"/>
    <col min="5" max="5" width="8.7109375" style="19" customWidth="1"/>
    <col min="6" max="6" width="10.140625" style="19" hidden="1" customWidth="1"/>
    <col min="7" max="7" width="9.28515625" style="19" customWidth="1"/>
    <col min="8" max="8" width="10.42578125" style="19" customWidth="1"/>
    <col min="9" max="10" width="9.85546875" style="19" customWidth="1"/>
    <col min="11" max="11" width="9.5703125" style="19" customWidth="1"/>
    <col min="12" max="12" width="9.28515625" style="19" customWidth="1"/>
    <col min="13" max="13" width="9.42578125" style="19" customWidth="1"/>
    <col min="14" max="14" width="9.5703125" style="19" customWidth="1"/>
    <col min="15" max="15" width="11" style="19" customWidth="1"/>
    <col min="16" max="16" width="10.85546875" style="19" customWidth="1"/>
    <col min="17" max="17" width="10.140625" style="19" customWidth="1"/>
    <col min="18" max="16384" width="11.42578125" style="19"/>
  </cols>
  <sheetData>
    <row r="1" spans="1:24" ht="11.2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1"/>
      <c r="J1" s="281"/>
      <c r="K1" s="281"/>
      <c r="L1" s="281"/>
      <c r="M1" s="281"/>
      <c r="N1" s="286" t="s">
        <v>166</v>
      </c>
      <c r="O1" s="286"/>
      <c r="P1" s="287"/>
    </row>
    <row r="2" spans="1:24" ht="12.75" customHeight="1">
      <c r="A2" s="277"/>
      <c r="B2" s="278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3" t="s">
        <v>167</v>
      </c>
      <c r="O2" s="283"/>
      <c r="P2" s="284"/>
    </row>
    <row r="3" spans="1:24" ht="12.75" customHeight="1">
      <c r="A3" s="277"/>
      <c r="B3" s="278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83" t="s">
        <v>168</v>
      </c>
      <c r="O3" s="283"/>
      <c r="P3" s="284"/>
    </row>
    <row r="4" spans="1:24" ht="11.25" customHeight="1">
      <c r="A4" s="277"/>
      <c r="B4" s="278"/>
      <c r="C4" s="282"/>
      <c r="D4" s="282"/>
      <c r="E4" s="282"/>
      <c r="F4" s="282"/>
      <c r="G4" s="282"/>
      <c r="H4" s="282"/>
      <c r="I4" s="282"/>
      <c r="J4" s="282"/>
      <c r="K4" s="282"/>
      <c r="L4" s="282"/>
      <c r="M4" s="282"/>
      <c r="N4" s="283" t="s">
        <v>178</v>
      </c>
      <c r="O4" s="283"/>
      <c r="P4" s="284"/>
    </row>
    <row r="5" spans="1:24" ht="10.5" customHeight="1">
      <c r="A5" s="277"/>
      <c r="B5" s="278"/>
      <c r="C5" s="282"/>
      <c r="D5" s="282"/>
      <c r="E5" s="282"/>
      <c r="F5" s="282"/>
      <c r="G5" s="282"/>
      <c r="H5" s="282"/>
      <c r="I5" s="282"/>
      <c r="J5" s="282"/>
      <c r="K5" s="282"/>
      <c r="L5" s="282"/>
      <c r="M5" s="282"/>
      <c r="N5" s="288" t="s">
        <v>152</v>
      </c>
      <c r="O5" s="288"/>
      <c r="P5" s="289"/>
    </row>
    <row r="6" spans="1:24" ht="15" customHeight="1">
      <c r="A6" s="277"/>
      <c r="B6" s="278"/>
      <c r="C6" s="290" t="s">
        <v>169</v>
      </c>
      <c r="D6" s="290"/>
      <c r="E6" s="290"/>
      <c r="F6" s="290"/>
      <c r="G6" s="290"/>
      <c r="H6" s="290" t="s">
        <v>170</v>
      </c>
      <c r="I6" s="290"/>
      <c r="J6" s="290"/>
      <c r="K6" s="290"/>
      <c r="L6" s="290"/>
      <c r="M6" s="290" t="s">
        <v>171</v>
      </c>
      <c r="N6" s="290"/>
      <c r="O6" s="290"/>
      <c r="P6" s="291"/>
    </row>
    <row r="7" spans="1:24" ht="11.25" customHeight="1">
      <c r="A7" s="277"/>
      <c r="B7" s="278"/>
      <c r="C7" s="375" t="s">
        <v>172</v>
      </c>
      <c r="D7" s="375"/>
      <c r="E7" s="375"/>
      <c r="F7" s="375"/>
      <c r="G7" s="375"/>
      <c r="H7" s="290" t="s">
        <v>173</v>
      </c>
      <c r="I7" s="290"/>
      <c r="J7" s="290"/>
      <c r="K7" s="290"/>
      <c r="L7" s="290"/>
      <c r="M7" s="290" t="s">
        <v>175</v>
      </c>
      <c r="N7" s="290"/>
      <c r="O7" s="290"/>
      <c r="P7" s="291"/>
    </row>
    <row r="8" spans="1:24" ht="13.5" customHeight="1">
      <c r="A8" s="279"/>
      <c r="B8" s="280"/>
      <c r="C8" s="376"/>
      <c r="D8" s="376"/>
      <c r="E8" s="376"/>
      <c r="F8" s="376"/>
      <c r="G8" s="376"/>
      <c r="H8" s="314" t="s">
        <v>174</v>
      </c>
      <c r="I8" s="314"/>
      <c r="J8" s="314"/>
      <c r="K8" s="314"/>
      <c r="L8" s="314"/>
      <c r="M8" s="314" t="s">
        <v>176</v>
      </c>
      <c r="N8" s="314"/>
      <c r="O8" s="314"/>
      <c r="P8" s="315"/>
    </row>
    <row r="9" spans="1:24" ht="12.75" customHeight="1" thickBot="1">
      <c r="A9" s="372" t="s">
        <v>242</v>
      </c>
      <c r="B9" s="372"/>
      <c r="C9" s="372"/>
      <c r="D9" s="372"/>
      <c r="E9" s="372"/>
      <c r="F9" s="372"/>
      <c r="G9" s="372"/>
      <c r="H9" s="372"/>
      <c r="I9" s="372"/>
      <c r="J9" s="372"/>
      <c r="K9" s="372"/>
      <c r="L9" s="372"/>
      <c r="M9" s="372"/>
      <c r="N9" s="372"/>
      <c r="O9" s="372"/>
      <c r="P9" s="372"/>
      <c r="Q9" s="45"/>
      <c r="R9" s="45"/>
      <c r="S9" s="45"/>
      <c r="T9" s="45"/>
      <c r="U9" s="45"/>
      <c r="V9" s="45"/>
      <c r="W9" s="45"/>
      <c r="X9" s="45"/>
    </row>
    <row r="10" spans="1:24" ht="3" hidden="1" customHeight="1" thickBot="1">
      <c r="A10" s="142"/>
      <c r="B10" s="143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5"/>
      <c r="Q10" s="41"/>
      <c r="R10" s="45"/>
      <c r="S10" s="40"/>
      <c r="T10" s="45"/>
      <c r="U10" s="45"/>
      <c r="V10" s="41"/>
      <c r="W10" s="45"/>
      <c r="X10" s="40"/>
    </row>
    <row r="11" spans="1:24" ht="13.5" thickBot="1">
      <c r="A11" s="363"/>
      <c r="B11" s="365" t="s">
        <v>28</v>
      </c>
      <c r="C11" s="367" t="s">
        <v>138</v>
      </c>
      <c r="D11" s="369" t="s">
        <v>54</v>
      </c>
      <c r="E11" s="370"/>
      <c r="F11" s="370"/>
      <c r="G11" s="370"/>
      <c r="H11" s="370"/>
      <c r="I11" s="370"/>
      <c r="J11" s="370"/>
      <c r="K11" s="370"/>
      <c r="L11" s="370"/>
      <c r="M11" s="370"/>
      <c r="N11" s="370"/>
      <c r="O11" s="371"/>
      <c r="P11" s="373" t="s">
        <v>31</v>
      </c>
    </row>
    <row r="12" spans="1:24" ht="13.5" thickBot="1">
      <c r="A12" s="364"/>
      <c r="B12" s="366"/>
      <c r="C12" s="368"/>
      <c r="D12" s="146" t="s">
        <v>56</v>
      </c>
      <c r="E12" s="147" t="s">
        <v>57</v>
      </c>
      <c r="F12" s="147" t="s">
        <v>58</v>
      </c>
      <c r="G12" s="147" t="s">
        <v>59</v>
      </c>
      <c r="H12" s="147" t="s">
        <v>60</v>
      </c>
      <c r="I12" s="147" t="s">
        <v>61</v>
      </c>
      <c r="J12" s="147" t="s">
        <v>62</v>
      </c>
      <c r="K12" s="147" t="s">
        <v>63</v>
      </c>
      <c r="L12" s="147" t="s">
        <v>64</v>
      </c>
      <c r="M12" s="147" t="s">
        <v>65</v>
      </c>
      <c r="N12" s="147" t="s">
        <v>66</v>
      </c>
      <c r="O12" s="148" t="s">
        <v>67</v>
      </c>
      <c r="P12" s="374"/>
      <c r="Q12" s="43"/>
      <c r="R12" s="43"/>
      <c r="S12" s="43"/>
      <c r="T12" s="42"/>
      <c r="U12" s="42"/>
      <c r="V12" s="44"/>
      <c r="W12" s="42"/>
      <c r="X12" s="42"/>
    </row>
    <row r="13" spans="1:24" ht="12.75">
      <c r="A13" s="149">
        <v>1000</v>
      </c>
      <c r="B13" s="166" t="s">
        <v>68</v>
      </c>
      <c r="C13" s="150">
        <f>SUM(C14:C15)</f>
        <v>295517200</v>
      </c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2">
        <f>SUM(D13:O13)</f>
        <v>0</v>
      </c>
    </row>
    <row r="14" spans="1:24" ht="12.75">
      <c r="A14" s="153">
        <v>1001</v>
      </c>
      <c r="B14" s="167" t="s">
        <v>69</v>
      </c>
      <c r="C14" s="154">
        <f>'POA-02'!J22</f>
        <v>0</v>
      </c>
      <c r="D14" s="155"/>
      <c r="E14" s="155"/>
      <c r="F14" s="155"/>
      <c r="G14" s="151"/>
      <c r="H14" s="151"/>
      <c r="I14" s="151"/>
      <c r="J14" s="151"/>
      <c r="K14" s="151"/>
      <c r="L14" s="151"/>
      <c r="M14" s="151"/>
      <c r="N14" s="151"/>
      <c r="O14" s="151"/>
      <c r="P14" s="152">
        <f>SUM(D14:O14)</f>
        <v>0</v>
      </c>
      <c r="Q14" s="43"/>
      <c r="R14" s="43"/>
      <c r="S14" s="43"/>
      <c r="T14" s="42"/>
      <c r="U14" s="42"/>
      <c r="V14" s="44"/>
      <c r="W14" s="42"/>
      <c r="X14" s="42"/>
    </row>
    <row r="15" spans="1:24" ht="12.75">
      <c r="A15" s="153">
        <v>1002</v>
      </c>
      <c r="B15" s="167" t="s">
        <v>70</v>
      </c>
      <c r="C15" s="155">
        <v>295517200</v>
      </c>
      <c r="D15" s="156">
        <v>24626433</v>
      </c>
      <c r="E15" s="156">
        <v>24626433</v>
      </c>
      <c r="F15" s="156">
        <v>24626433</v>
      </c>
      <c r="G15" s="156">
        <v>24626433</v>
      </c>
      <c r="H15" s="156">
        <v>24626433</v>
      </c>
      <c r="I15" s="156">
        <v>24626433</v>
      </c>
      <c r="J15" s="156">
        <v>24626433</v>
      </c>
      <c r="K15" s="156">
        <v>24626433</v>
      </c>
      <c r="L15" s="156">
        <v>24626433</v>
      </c>
      <c r="M15" s="156">
        <v>24626433</v>
      </c>
      <c r="N15" s="156">
        <v>24626433</v>
      </c>
      <c r="O15" s="156">
        <v>24626437</v>
      </c>
      <c r="P15" s="152">
        <v>295517200</v>
      </c>
    </row>
    <row r="16" spans="1:24" ht="12.75">
      <c r="A16" s="157">
        <v>2000</v>
      </c>
      <c r="B16" s="167" t="s">
        <v>71</v>
      </c>
      <c r="C16" s="152">
        <f>+C17+C18+C22+C23+C27+C30+C34+C35+C36+C37+C38+C39+C40+C41+C42+C45+C46</f>
        <v>0</v>
      </c>
      <c r="D16" s="152">
        <f t="shared" ref="D16:P16" si="0">+D17+D18+D22+D23+D27+D30+D34+D35+D36+D37+D38+D39+D40+D41+D42+D45+D46</f>
        <v>0</v>
      </c>
      <c r="E16" s="152">
        <f t="shared" si="0"/>
        <v>0</v>
      </c>
      <c r="F16" s="152">
        <f>+F17+F18+F22+F23+F27+F30+F34+F35+F36+F37+F38+F39+F40+F41+F42+F45+F46</f>
        <v>0</v>
      </c>
      <c r="G16" s="152">
        <f t="shared" si="0"/>
        <v>0</v>
      </c>
      <c r="H16" s="152">
        <f t="shared" si="0"/>
        <v>0</v>
      </c>
      <c r="I16" s="152">
        <f t="shared" si="0"/>
        <v>0</v>
      </c>
      <c r="J16" s="152">
        <f t="shared" si="0"/>
        <v>0</v>
      </c>
      <c r="K16" s="152">
        <f t="shared" si="0"/>
        <v>0</v>
      </c>
      <c r="L16" s="152">
        <f t="shared" si="0"/>
        <v>0</v>
      </c>
      <c r="M16" s="152">
        <f t="shared" si="0"/>
        <v>0</v>
      </c>
      <c r="N16" s="152">
        <f t="shared" si="0"/>
        <v>0</v>
      </c>
      <c r="O16" s="152">
        <f t="shared" si="0"/>
        <v>0</v>
      </c>
      <c r="P16" s="152">
        <f t="shared" si="0"/>
        <v>0</v>
      </c>
      <c r="Q16" s="43"/>
      <c r="R16" s="43"/>
      <c r="S16" s="43"/>
      <c r="T16" s="42"/>
      <c r="U16" s="42"/>
      <c r="V16" s="44"/>
      <c r="W16" s="42"/>
      <c r="X16" s="42"/>
    </row>
    <row r="17" spans="1:24" ht="12.75">
      <c r="A17" s="153">
        <v>2001</v>
      </c>
      <c r="B17" s="167" t="s">
        <v>72</v>
      </c>
      <c r="C17" s="155">
        <f>'POA-04'!H24</f>
        <v>0</v>
      </c>
      <c r="D17" s="155">
        <v>0</v>
      </c>
      <c r="E17" s="155"/>
      <c r="F17" s="155"/>
      <c r="G17" s="155">
        <f>+C17</f>
        <v>0</v>
      </c>
      <c r="H17" s="155">
        <v>0</v>
      </c>
      <c r="I17" s="155"/>
      <c r="J17" s="155">
        <v>0</v>
      </c>
      <c r="K17" s="155">
        <v>0</v>
      </c>
      <c r="L17" s="155">
        <v>0</v>
      </c>
      <c r="M17" s="155">
        <v>0</v>
      </c>
      <c r="N17" s="155">
        <v>0</v>
      </c>
      <c r="O17" s="155">
        <v>0</v>
      </c>
      <c r="P17" s="152">
        <f t="shared" ref="P17:P51" si="1">SUM(D17:O17)</f>
        <v>0</v>
      </c>
    </row>
    <row r="18" spans="1:24" ht="12.75">
      <c r="A18" s="153">
        <v>2002</v>
      </c>
      <c r="B18" s="167" t="s">
        <v>143</v>
      </c>
      <c r="C18" s="155">
        <f>'POA-03'!I37</f>
        <v>0</v>
      </c>
      <c r="D18" s="155"/>
      <c r="E18" s="155"/>
      <c r="F18" s="155"/>
      <c r="G18" s="155"/>
      <c r="H18" s="155"/>
      <c r="I18" s="155"/>
      <c r="J18" s="155"/>
      <c r="K18" s="155"/>
      <c r="L18" s="155"/>
      <c r="M18" s="155"/>
      <c r="N18" s="155"/>
      <c r="O18" s="155"/>
      <c r="P18" s="152">
        <f t="shared" si="1"/>
        <v>0</v>
      </c>
      <c r="Q18" s="46"/>
      <c r="R18" s="46"/>
      <c r="S18" s="46"/>
      <c r="T18" s="46"/>
      <c r="U18" s="46"/>
      <c r="V18" s="46"/>
      <c r="W18" s="46"/>
      <c r="X18" s="46"/>
    </row>
    <row r="19" spans="1:24" ht="12.75">
      <c r="A19" s="153" t="s">
        <v>74</v>
      </c>
      <c r="B19" s="167" t="s">
        <v>75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2">
        <f t="shared" si="1"/>
        <v>0</v>
      </c>
    </row>
    <row r="20" spans="1:24" ht="12.75">
      <c r="A20" s="153" t="s">
        <v>76</v>
      </c>
      <c r="B20" s="167" t="s">
        <v>77</v>
      </c>
      <c r="C20" s="155"/>
      <c r="D20" s="155"/>
      <c r="E20" s="155"/>
      <c r="F20" s="155"/>
      <c r="G20" s="155"/>
      <c r="H20" s="155"/>
      <c r="I20" s="155"/>
      <c r="J20" s="155"/>
      <c r="K20" s="155"/>
      <c r="L20" s="155"/>
      <c r="M20" s="155"/>
      <c r="N20" s="155"/>
      <c r="O20" s="155"/>
      <c r="P20" s="152">
        <f t="shared" si="1"/>
        <v>0</v>
      </c>
      <c r="Q20" s="43"/>
      <c r="R20" s="43"/>
      <c r="S20" s="43"/>
      <c r="T20" s="42"/>
      <c r="U20" s="42"/>
      <c r="V20" s="44"/>
      <c r="W20" s="42"/>
      <c r="X20" s="42"/>
    </row>
    <row r="21" spans="1:24" ht="12.75">
      <c r="A21" s="153" t="s">
        <v>78</v>
      </c>
      <c r="B21" s="167" t="s">
        <v>79</v>
      </c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2">
        <f t="shared" si="1"/>
        <v>0</v>
      </c>
    </row>
    <row r="22" spans="1:24" ht="12" customHeight="1">
      <c r="A22" s="153">
        <v>2003</v>
      </c>
      <c r="B22" s="168" t="s">
        <v>80</v>
      </c>
      <c r="C22" s="154">
        <f>'POA-06'!D68</f>
        <v>0</v>
      </c>
      <c r="D22" s="155">
        <v>0</v>
      </c>
      <c r="E22" s="155"/>
      <c r="F22" s="155">
        <v>0</v>
      </c>
      <c r="G22" s="155">
        <v>0</v>
      </c>
      <c r="H22" s="155"/>
      <c r="I22" s="155">
        <v>0</v>
      </c>
      <c r="J22" s="155"/>
      <c r="K22" s="155">
        <v>0</v>
      </c>
      <c r="L22" s="155">
        <v>0</v>
      </c>
      <c r="M22" s="155">
        <v>0</v>
      </c>
      <c r="N22" s="155"/>
      <c r="O22" s="155">
        <v>0</v>
      </c>
      <c r="P22" s="152">
        <f t="shared" si="1"/>
        <v>0</v>
      </c>
    </row>
    <row r="23" spans="1:24" ht="12.75">
      <c r="A23" s="153">
        <v>2004</v>
      </c>
      <c r="B23" s="167" t="s">
        <v>81</v>
      </c>
      <c r="C23" s="154">
        <f>'POA-06'!D69</f>
        <v>0</v>
      </c>
      <c r="D23" s="155">
        <v>0</v>
      </c>
      <c r="E23" s="155">
        <v>0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0</v>
      </c>
      <c r="M23" s="155">
        <v>0</v>
      </c>
      <c r="N23" s="155">
        <v>0</v>
      </c>
      <c r="O23" s="155">
        <v>0</v>
      </c>
      <c r="P23" s="152">
        <f t="shared" si="1"/>
        <v>0</v>
      </c>
      <c r="Q23" s="43"/>
      <c r="R23" s="43"/>
      <c r="S23" s="43"/>
      <c r="T23" s="42"/>
      <c r="U23" s="42"/>
      <c r="V23" s="44"/>
      <c r="W23" s="42"/>
      <c r="X23" s="42"/>
    </row>
    <row r="24" spans="1:24" ht="12.75">
      <c r="A24" s="153" t="s">
        <v>82</v>
      </c>
      <c r="B24" s="167" t="s">
        <v>83</v>
      </c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2">
        <f t="shared" si="1"/>
        <v>0</v>
      </c>
    </row>
    <row r="25" spans="1:24" ht="12.75">
      <c r="A25" s="153" t="s">
        <v>84</v>
      </c>
      <c r="B25" s="167" t="s">
        <v>85</v>
      </c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155"/>
      <c r="P25" s="152">
        <f t="shared" si="1"/>
        <v>0</v>
      </c>
    </row>
    <row r="26" spans="1:24" ht="12.75">
      <c r="A26" s="153" t="s">
        <v>86</v>
      </c>
      <c r="B26" s="167" t="s">
        <v>87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  <c r="P26" s="152">
        <f t="shared" si="1"/>
        <v>0</v>
      </c>
    </row>
    <row r="27" spans="1:24" ht="12.75">
      <c r="A27" s="153">
        <v>2005</v>
      </c>
      <c r="B27" s="167" t="s">
        <v>88</v>
      </c>
      <c r="C27" s="154">
        <f>'POA-06'!D70</f>
        <v>0</v>
      </c>
      <c r="D27" s="155">
        <v>0</v>
      </c>
      <c r="E27" s="155">
        <v>0</v>
      </c>
      <c r="F27" s="155">
        <v>0</v>
      </c>
      <c r="G27" s="155">
        <v>0</v>
      </c>
      <c r="H27" s="155">
        <v>0</v>
      </c>
      <c r="I27" s="155">
        <v>0</v>
      </c>
      <c r="J27" s="155">
        <v>0</v>
      </c>
      <c r="K27" s="155">
        <v>0</v>
      </c>
      <c r="L27" s="155">
        <v>0</v>
      </c>
      <c r="M27" s="155">
        <v>0</v>
      </c>
      <c r="N27" s="155">
        <v>0</v>
      </c>
      <c r="O27" s="155">
        <v>0</v>
      </c>
      <c r="P27" s="152">
        <f t="shared" si="1"/>
        <v>0</v>
      </c>
      <c r="Q27" s="43"/>
      <c r="R27" s="43"/>
      <c r="S27" s="43"/>
      <c r="T27" s="42"/>
      <c r="U27" s="42"/>
      <c r="V27" s="44"/>
      <c r="W27" s="42"/>
      <c r="X27" s="42"/>
    </row>
    <row r="28" spans="1:24" ht="12.75">
      <c r="A28" s="153" t="s">
        <v>89</v>
      </c>
      <c r="B28" s="167" t="s">
        <v>90</v>
      </c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2">
        <f t="shared" si="1"/>
        <v>0</v>
      </c>
    </row>
    <row r="29" spans="1:24" ht="12.75">
      <c r="A29" s="153" t="s">
        <v>91</v>
      </c>
      <c r="B29" s="167" t="s">
        <v>92</v>
      </c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2">
        <f t="shared" si="1"/>
        <v>0</v>
      </c>
    </row>
    <row r="30" spans="1:24" ht="12.75">
      <c r="A30" s="153">
        <v>2006</v>
      </c>
      <c r="B30" s="167" t="s">
        <v>93</v>
      </c>
      <c r="C30" s="158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>
        <f>+O31+O32</f>
        <v>0</v>
      </c>
      <c r="P30" s="152">
        <f t="shared" si="1"/>
        <v>0</v>
      </c>
    </row>
    <row r="31" spans="1:24" ht="12.75">
      <c r="A31" s="153" t="s">
        <v>94</v>
      </c>
      <c r="B31" s="167" t="s">
        <v>95</v>
      </c>
      <c r="C31" s="159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2">
        <f t="shared" si="1"/>
        <v>0</v>
      </c>
    </row>
    <row r="32" spans="1:24" ht="12.75">
      <c r="A32" s="153" t="s">
        <v>96</v>
      </c>
      <c r="B32" s="169" t="s">
        <v>161</v>
      </c>
      <c r="C32" s="159"/>
      <c r="D32" s="155"/>
      <c r="E32" s="155"/>
      <c r="F32" s="155"/>
      <c r="G32" s="155"/>
      <c r="H32" s="155"/>
      <c r="I32" s="155"/>
      <c r="J32" s="155"/>
      <c r="K32" s="155"/>
      <c r="L32" s="155"/>
      <c r="M32" s="155"/>
      <c r="N32" s="155"/>
      <c r="O32" s="155"/>
      <c r="P32" s="152">
        <f t="shared" si="1"/>
        <v>0</v>
      </c>
    </row>
    <row r="33" spans="1:16" ht="11.25" customHeight="1">
      <c r="A33" s="153" t="s">
        <v>97</v>
      </c>
      <c r="B33" s="167" t="s">
        <v>98</v>
      </c>
      <c r="C33" s="155"/>
      <c r="D33" s="155"/>
      <c r="E33" s="155"/>
      <c r="F33" s="155"/>
      <c r="G33" s="155"/>
      <c r="H33" s="155"/>
      <c r="I33" s="155"/>
      <c r="J33" s="155"/>
      <c r="K33" s="155"/>
      <c r="L33" s="155"/>
      <c r="M33" s="155"/>
      <c r="N33" s="155"/>
      <c r="O33" s="155"/>
      <c r="P33" s="152">
        <f t="shared" si="1"/>
        <v>0</v>
      </c>
    </row>
    <row r="34" spans="1:16" ht="12.75">
      <c r="A34" s="153">
        <v>2007</v>
      </c>
      <c r="B34" s="169" t="s">
        <v>142</v>
      </c>
      <c r="C34" s="154">
        <v>0</v>
      </c>
      <c r="D34" s="155">
        <v>0</v>
      </c>
      <c r="E34" s="155">
        <v>0</v>
      </c>
      <c r="F34" s="155">
        <v>0</v>
      </c>
      <c r="G34" s="155"/>
      <c r="H34" s="155"/>
      <c r="I34" s="155">
        <v>0</v>
      </c>
      <c r="J34" s="155"/>
      <c r="K34" s="155">
        <v>0</v>
      </c>
      <c r="L34" s="155">
        <v>0</v>
      </c>
      <c r="M34" s="155">
        <v>0</v>
      </c>
      <c r="N34" s="155"/>
      <c r="O34" s="155"/>
      <c r="P34" s="152">
        <f t="shared" si="1"/>
        <v>0</v>
      </c>
    </row>
    <row r="35" spans="1:16" ht="12.75" customHeight="1">
      <c r="A35" s="153">
        <v>2008</v>
      </c>
      <c r="B35" s="169" t="s">
        <v>160</v>
      </c>
      <c r="C35" s="154"/>
      <c r="D35" s="155">
        <v>0</v>
      </c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2">
        <f t="shared" si="1"/>
        <v>0</v>
      </c>
    </row>
    <row r="36" spans="1:16" ht="12.75">
      <c r="A36" s="153">
        <v>2009</v>
      </c>
      <c r="B36" s="167" t="s">
        <v>101</v>
      </c>
      <c r="C36" s="154">
        <f>'POA-06'!D74</f>
        <v>0</v>
      </c>
      <c r="D36" s="155">
        <v>0</v>
      </c>
      <c r="E36" s="155">
        <v>0</v>
      </c>
      <c r="F36" s="155"/>
      <c r="G36" s="155">
        <v>0</v>
      </c>
      <c r="H36" s="155">
        <v>0</v>
      </c>
      <c r="I36" s="155">
        <v>0</v>
      </c>
      <c r="J36" s="155">
        <v>0</v>
      </c>
      <c r="K36" s="155">
        <v>0</v>
      </c>
      <c r="L36" s="155">
        <v>0</v>
      </c>
      <c r="M36" s="155">
        <v>0</v>
      </c>
      <c r="N36" s="155">
        <v>0</v>
      </c>
      <c r="O36" s="155">
        <v>0</v>
      </c>
      <c r="P36" s="152">
        <f t="shared" si="1"/>
        <v>0</v>
      </c>
    </row>
    <row r="37" spans="1:16" ht="12.75">
      <c r="A37" s="153">
        <v>2010</v>
      </c>
      <c r="B37" s="169" t="s">
        <v>159</v>
      </c>
      <c r="C37" s="154">
        <f>'POA-06'!D75</f>
        <v>0</v>
      </c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5">
        <v>0</v>
      </c>
      <c r="N37" s="155">
        <v>0</v>
      </c>
      <c r="O37" s="155">
        <v>0</v>
      </c>
      <c r="P37" s="152">
        <f t="shared" si="1"/>
        <v>0</v>
      </c>
    </row>
    <row r="38" spans="1:16" ht="12.75">
      <c r="A38" s="153">
        <v>2011</v>
      </c>
      <c r="B38" s="167" t="s">
        <v>103</v>
      </c>
      <c r="C38" s="154"/>
      <c r="D38" s="155"/>
      <c r="E38" s="155"/>
      <c r="F38" s="155"/>
      <c r="G38" s="155"/>
      <c r="H38" s="155"/>
      <c r="I38" s="160"/>
      <c r="J38" s="155"/>
      <c r="K38" s="155"/>
      <c r="L38" s="155"/>
      <c r="M38" s="155"/>
      <c r="N38" s="155"/>
      <c r="O38" s="155"/>
      <c r="P38" s="152">
        <f t="shared" si="1"/>
        <v>0</v>
      </c>
    </row>
    <row r="39" spans="1:16" ht="12.75" customHeight="1">
      <c r="A39" s="153">
        <v>2012</v>
      </c>
      <c r="B39" s="168" t="s">
        <v>104</v>
      </c>
      <c r="C39" s="154">
        <f>'POA-06'!D77</f>
        <v>0</v>
      </c>
      <c r="D39" s="155">
        <v>0</v>
      </c>
      <c r="E39" s="155"/>
      <c r="F39" s="155">
        <v>0</v>
      </c>
      <c r="G39" s="155">
        <v>0</v>
      </c>
      <c r="H39" s="155"/>
      <c r="I39" s="155">
        <v>0</v>
      </c>
      <c r="J39" s="155">
        <v>0</v>
      </c>
      <c r="K39" s="155"/>
      <c r="L39" s="155">
        <v>0</v>
      </c>
      <c r="M39" s="155">
        <v>0</v>
      </c>
      <c r="N39" s="155"/>
      <c r="O39" s="155">
        <v>0</v>
      </c>
      <c r="P39" s="152">
        <f t="shared" si="1"/>
        <v>0</v>
      </c>
    </row>
    <row r="40" spans="1:16" ht="12.75">
      <c r="A40" s="153">
        <v>2013</v>
      </c>
      <c r="B40" s="167" t="s">
        <v>105</v>
      </c>
      <c r="C40" s="154"/>
      <c r="D40" s="155">
        <v>0</v>
      </c>
      <c r="E40" s="155"/>
      <c r="F40" s="155">
        <v>0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  <c r="P40" s="152">
        <f t="shared" si="1"/>
        <v>0</v>
      </c>
    </row>
    <row r="41" spans="1:16" ht="12.75">
      <c r="A41" s="153">
        <v>2014</v>
      </c>
      <c r="B41" s="167" t="s">
        <v>106</v>
      </c>
      <c r="C41" s="154">
        <f>'POA-06'!D79</f>
        <v>0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2">
        <f t="shared" si="1"/>
        <v>0</v>
      </c>
    </row>
    <row r="42" spans="1:16" ht="12.75">
      <c r="A42" s="153">
        <v>2015</v>
      </c>
      <c r="B42" s="167" t="s">
        <v>107</v>
      </c>
      <c r="C42" s="154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>
        <v>0</v>
      </c>
      <c r="O42" s="155"/>
      <c r="P42" s="152">
        <f t="shared" si="1"/>
        <v>0</v>
      </c>
    </row>
    <row r="43" spans="1:16" ht="12.75">
      <c r="A43" s="153" t="s">
        <v>108</v>
      </c>
      <c r="B43" s="167" t="s">
        <v>109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2">
        <f t="shared" si="1"/>
        <v>0</v>
      </c>
    </row>
    <row r="44" spans="1:16" ht="12.75">
      <c r="A44" s="153" t="s">
        <v>110</v>
      </c>
      <c r="B44" s="167" t="s">
        <v>111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2">
        <f t="shared" si="1"/>
        <v>0</v>
      </c>
    </row>
    <row r="45" spans="1:16" ht="12.75">
      <c r="A45" s="153">
        <v>2016</v>
      </c>
      <c r="B45" s="167" t="s">
        <v>112</v>
      </c>
      <c r="C45" s="155">
        <f>'POA-06'!D81</f>
        <v>0</v>
      </c>
      <c r="D45" s="155">
        <v>0</v>
      </c>
      <c r="E45" s="155">
        <v>0</v>
      </c>
      <c r="F45" s="155">
        <v>0</v>
      </c>
      <c r="G45" s="155">
        <v>0</v>
      </c>
      <c r="H45" s="155"/>
      <c r="I45" s="155">
        <v>0</v>
      </c>
      <c r="J45" s="155"/>
      <c r="K45" s="155">
        <v>0</v>
      </c>
      <c r="L45" s="155">
        <v>0</v>
      </c>
      <c r="M45" s="155">
        <v>0</v>
      </c>
      <c r="N45" s="155">
        <v>0</v>
      </c>
      <c r="O45" s="155"/>
      <c r="P45" s="152">
        <f t="shared" si="1"/>
        <v>0</v>
      </c>
    </row>
    <row r="46" spans="1:16" ht="12.75">
      <c r="A46" s="153">
        <v>2017</v>
      </c>
      <c r="B46" s="167" t="s">
        <v>113</v>
      </c>
      <c r="C46" s="155">
        <v>0</v>
      </c>
      <c r="D46" s="155">
        <v>0</v>
      </c>
      <c r="E46" s="155">
        <v>0</v>
      </c>
      <c r="F46" s="155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155">
        <v>0</v>
      </c>
      <c r="M46" s="155">
        <v>0</v>
      </c>
      <c r="N46" s="155">
        <v>0</v>
      </c>
      <c r="O46" s="155">
        <v>0</v>
      </c>
      <c r="P46" s="152">
        <f t="shared" si="1"/>
        <v>0</v>
      </c>
    </row>
    <row r="47" spans="1:16" ht="12.75">
      <c r="A47" s="157">
        <v>3000</v>
      </c>
      <c r="B47" s="167" t="s">
        <v>114</v>
      </c>
      <c r="C47" s="152">
        <v>0</v>
      </c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>
        <f t="shared" si="1"/>
        <v>0</v>
      </c>
    </row>
    <row r="48" spans="1:16" ht="12.75">
      <c r="A48" s="157">
        <v>4000</v>
      </c>
      <c r="B48" s="167" t="s">
        <v>115</v>
      </c>
      <c r="C48" s="155">
        <f>'POA-05'!C26</f>
        <v>1208556004.5</v>
      </c>
      <c r="D48" s="152"/>
      <c r="E48" s="155"/>
      <c r="F48" s="155">
        <v>200000000</v>
      </c>
      <c r="G48" s="155">
        <v>200000000</v>
      </c>
      <c r="H48" s="155">
        <v>200000000</v>
      </c>
      <c r="I48" s="155">
        <v>200000000</v>
      </c>
      <c r="J48" s="155">
        <v>110000000</v>
      </c>
      <c r="K48" s="155">
        <v>100000000</v>
      </c>
      <c r="L48" s="155">
        <v>100000000</v>
      </c>
      <c r="M48" s="155">
        <v>100000000</v>
      </c>
      <c r="N48" s="155">
        <v>100000000</v>
      </c>
      <c r="O48" s="152">
        <v>98556004.5</v>
      </c>
      <c r="P48" s="152">
        <f>+SUM(G48:O48)</f>
        <v>1208556004.5</v>
      </c>
    </row>
    <row r="49" spans="1:16" ht="12.75">
      <c r="A49" s="157">
        <v>5000</v>
      </c>
      <c r="B49" s="167" t="s">
        <v>116</v>
      </c>
      <c r="C49" s="155"/>
      <c r="D49" s="152">
        <v>0</v>
      </c>
      <c r="E49" s="152">
        <v>0</v>
      </c>
      <c r="F49" s="152"/>
      <c r="G49" s="152">
        <v>0</v>
      </c>
      <c r="H49" s="152">
        <v>0</v>
      </c>
      <c r="I49" s="161"/>
      <c r="J49" s="152">
        <v>0</v>
      </c>
      <c r="K49" s="152">
        <v>0</v>
      </c>
      <c r="L49" s="152">
        <v>0</v>
      </c>
      <c r="M49" s="152">
        <v>0</v>
      </c>
      <c r="N49" s="152">
        <v>0</v>
      </c>
      <c r="O49" s="152">
        <v>0</v>
      </c>
      <c r="P49" s="152">
        <f t="shared" si="1"/>
        <v>0</v>
      </c>
    </row>
    <row r="50" spans="1:16" ht="12.75">
      <c r="A50" s="157">
        <v>6000</v>
      </c>
      <c r="B50" s="167" t="s">
        <v>117</v>
      </c>
      <c r="C50" s="158">
        <v>0</v>
      </c>
      <c r="D50" s="152"/>
      <c r="E50" s="152">
        <v>0</v>
      </c>
      <c r="F50" s="152">
        <v>0</v>
      </c>
      <c r="G50" s="152">
        <v>0</v>
      </c>
      <c r="H50" s="152">
        <v>0</v>
      </c>
      <c r="I50" s="152">
        <v>0</v>
      </c>
      <c r="J50" s="152">
        <v>0</v>
      </c>
      <c r="K50" s="152">
        <v>0</v>
      </c>
      <c r="L50" s="152">
        <v>0</v>
      </c>
      <c r="M50" s="152">
        <v>0</v>
      </c>
      <c r="N50" s="152">
        <v>0</v>
      </c>
      <c r="O50" s="152"/>
      <c r="P50" s="152">
        <f t="shared" si="1"/>
        <v>0</v>
      </c>
    </row>
    <row r="51" spans="1:16" ht="12.75">
      <c r="A51" s="157">
        <v>7000</v>
      </c>
      <c r="B51" s="167" t="s">
        <v>118</v>
      </c>
      <c r="C51" s="158"/>
      <c r="D51" s="152">
        <v>0</v>
      </c>
      <c r="E51" s="152"/>
      <c r="F51" s="152"/>
      <c r="G51" s="152"/>
      <c r="H51" s="152">
        <v>0</v>
      </c>
      <c r="I51" s="152"/>
      <c r="J51" s="152">
        <v>0</v>
      </c>
      <c r="K51" s="152"/>
      <c r="L51" s="152">
        <v>0</v>
      </c>
      <c r="M51" s="152"/>
      <c r="N51" s="152"/>
      <c r="O51" s="152"/>
      <c r="P51" s="152">
        <f t="shared" si="1"/>
        <v>0</v>
      </c>
    </row>
    <row r="52" spans="1:16" ht="12.75">
      <c r="A52" s="162"/>
      <c r="B52" s="162" t="s">
        <v>31</v>
      </c>
      <c r="C52" s="158">
        <f>+C13+C16+C47+C48+C49+C50+C51</f>
        <v>1504073204.5</v>
      </c>
      <c r="D52" s="158">
        <f>+SUM(D15)</f>
        <v>24626433</v>
      </c>
      <c r="E52" s="158">
        <f>+SUM(E15:E47)</f>
        <v>24626433</v>
      </c>
      <c r="F52" s="158">
        <f>+SUM(F15:G48)</f>
        <v>449252866</v>
      </c>
      <c r="G52" s="158">
        <f>+SUM(G15:G48)</f>
        <v>224626433</v>
      </c>
      <c r="H52" s="158">
        <f>+SUM(H15:H48)</f>
        <v>224626433</v>
      </c>
      <c r="I52" s="158">
        <f>+SUM(I15:I48)</f>
        <v>224626433</v>
      </c>
      <c r="J52" s="158">
        <f>+SUM(J15:J47)</f>
        <v>24626433</v>
      </c>
      <c r="K52" s="158">
        <f t="shared" ref="K52:P52" si="2">+SUM(K15:K48)</f>
        <v>124626433</v>
      </c>
      <c r="L52" s="158">
        <f t="shared" si="2"/>
        <v>124626433</v>
      </c>
      <c r="M52" s="158">
        <f t="shared" si="2"/>
        <v>124626433</v>
      </c>
      <c r="N52" s="158">
        <f t="shared" si="2"/>
        <v>124626433</v>
      </c>
      <c r="O52" s="158">
        <f t="shared" si="2"/>
        <v>123182441.5</v>
      </c>
      <c r="P52" s="158">
        <f t="shared" si="2"/>
        <v>1504073204.5</v>
      </c>
    </row>
    <row r="54" spans="1:16">
      <c r="C54" s="21"/>
      <c r="O54" s="164"/>
    </row>
    <row r="56" spans="1:16">
      <c r="C56" s="21"/>
    </row>
    <row r="58" spans="1:16">
      <c r="C58" s="21"/>
      <c r="E58" s="21"/>
    </row>
  </sheetData>
  <mergeCells count="21">
    <mergeCell ref="C7:G8"/>
    <mergeCell ref="M7:P7"/>
    <mergeCell ref="M8:P8"/>
    <mergeCell ref="A1:B8"/>
    <mergeCell ref="N1:P1"/>
    <mergeCell ref="N3:P3"/>
    <mergeCell ref="N2:P2"/>
    <mergeCell ref="N4:P4"/>
    <mergeCell ref="N5:P5"/>
    <mergeCell ref="C1:M5"/>
    <mergeCell ref="C6:G6"/>
    <mergeCell ref="A11:A12"/>
    <mergeCell ref="B11:B12"/>
    <mergeCell ref="C11:C12"/>
    <mergeCell ref="D11:O11"/>
    <mergeCell ref="A9:P9"/>
    <mergeCell ref="H6:L6"/>
    <mergeCell ref="P11:P12"/>
    <mergeCell ref="H7:L7"/>
    <mergeCell ref="H8:L8"/>
    <mergeCell ref="M6:P6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J54"/>
  <sheetViews>
    <sheetView topLeftCell="B21" workbookViewId="0">
      <selection activeCell="C52" sqref="C52:F52"/>
    </sheetView>
  </sheetViews>
  <sheetFormatPr baseColWidth="10" defaultRowHeight="12.75"/>
  <cols>
    <col min="1" max="1" width="13.140625" customWidth="1"/>
    <col min="2" max="2" width="23.28515625" customWidth="1"/>
    <col min="3" max="3" width="16.140625" customWidth="1"/>
    <col min="4" max="4" width="15" customWidth="1"/>
    <col min="5" max="5" width="16.140625" customWidth="1"/>
    <col min="6" max="6" width="15.5703125" customWidth="1"/>
    <col min="7" max="7" width="14.85546875" customWidth="1"/>
    <col min="8" max="8" width="14.5703125" customWidth="1"/>
    <col min="9" max="9" width="19.5703125" customWidth="1"/>
    <col min="10" max="10" width="10" customWidth="1"/>
  </cols>
  <sheetData>
    <row r="1" spans="1:10" ht="12.75" customHeight="1">
      <c r="A1" s="275"/>
      <c r="B1" s="276"/>
      <c r="C1" s="281" t="s">
        <v>177</v>
      </c>
      <c r="D1" s="281"/>
      <c r="E1" s="281"/>
      <c r="F1" s="281"/>
      <c r="G1" s="281"/>
      <c r="H1" s="286" t="s">
        <v>166</v>
      </c>
      <c r="I1" s="287"/>
      <c r="J1" s="196"/>
    </row>
    <row r="2" spans="1:10" ht="12.75" customHeight="1">
      <c r="A2" s="277"/>
      <c r="B2" s="278"/>
      <c r="C2" s="282"/>
      <c r="D2" s="282"/>
      <c r="E2" s="282"/>
      <c r="F2" s="282"/>
      <c r="G2" s="282"/>
      <c r="H2" s="283" t="s">
        <v>167</v>
      </c>
      <c r="I2" s="284"/>
      <c r="J2" s="196"/>
    </row>
    <row r="3" spans="1:10" ht="12.75" customHeight="1">
      <c r="A3" s="277"/>
      <c r="B3" s="278"/>
      <c r="C3" s="282"/>
      <c r="D3" s="282"/>
      <c r="E3" s="282"/>
      <c r="F3" s="282"/>
      <c r="G3" s="282"/>
      <c r="H3" s="283" t="s">
        <v>168</v>
      </c>
      <c r="I3" s="284"/>
      <c r="J3" s="196"/>
    </row>
    <row r="4" spans="1:10" ht="12.75" customHeight="1">
      <c r="A4" s="277"/>
      <c r="B4" s="278"/>
      <c r="C4" s="282"/>
      <c r="D4" s="282"/>
      <c r="E4" s="282"/>
      <c r="F4" s="282"/>
      <c r="G4" s="282"/>
      <c r="H4" s="283" t="s">
        <v>178</v>
      </c>
      <c r="I4" s="284"/>
      <c r="J4" s="196"/>
    </row>
    <row r="5" spans="1:10" ht="12.75" customHeight="1">
      <c r="A5" s="277"/>
      <c r="B5" s="278"/>
      <c r="C5" s="282"/>
      <c r="D5" s="282"/>
      <c r="E5" s="282"/>
      <c r="F5" s="282"/>
      <c r="G5" s="282"/>
      <c r="H5" s="288" t="s">
        <v>152</v>
      </c>
      <c r="I5" s="289"/>
      <c r="J5" s="197"/>
    </row>
    <row r="6" spans="1:10" ht="13.5" customHeight="1">
      <c r="A6" s="277"/>
      <c r="B6" s="278"/>
      <c r="C6" s="290" t="s">
        <v>169</v>
      </c>
      <c r="D6" s="290"/>
      <c r="E6" s="290" t="s">
        <v>170</v>
      </c>
      <c r="F6" s="290"/>
      <c r="G6" s="290"/>
      <c r="H6" s="290" t="s">
        <v>171</v>
      </c>
      <c r="I6" s="291"/>
      <c r="J6" s="198"/>
    </row>
    <row r="7" spans="1:10" ht="13.5" customHeight="1">
      <c r="A7" s="277"/>
      <c r="B7" s="278"/>
      <c r="C7" s="377" t="s">
        <v>172</v>
      </c>
      <c r="D7" s="377"/>
      <c r="E7" s="290" t="s">
        <v>173</v>
      </c>
      <c r="F7" s="290"/>
      <c r="G7" s="290"/>
      <c r="H7" s="290" t="s">
        <v>175</v>
      </c>
      <c r="I7" s="291"/>
      <c r="J7" s="199"/>
    </row>
    <row r="8" spans="1:10" ht="13.5">
      <c r="A8" s="279"/>
      <c r="B8" s="280"/>
      <c r="C8" s="378"/>
      <c r="D8" s="378"/>
      <c r="E8" s="314" t="s">
        <v>174</v>
      </c>
      <c r="F8" s="314"/>
      <c r="G8" s="314"/>
      <c r="H8" s="314" t="s">
        <v>176</v>
      </c>
      <c r="I8" s="315"/>
      <c r="J8" s="199"/>
    </row>
    <row r="9" spans="1:10">
      <c r="A9" s="387" t="s">
        <v>243</v>
      </c>
      <c r="B9" s="387"/>
      <c r="C9" s="387"/>
      <c r="D9" s="387"/>
      <c r="E9" s="387"/>
      <c r="F9" s="387"/>
      <c r="G9" s="387"/>
      <c r="H9" s="387"/>
      <c r="I9" s="387"/>
    </row>
    <row r="10" spans="1:10" ht="13.5" thickBot="1">
      <c r="A10" s="20"/>
      <c r="B10" s="21"/>
      <c r="C10" s="22"/>
      <c r="D10" s="22"/>
      <c r="E10" s="22"/>
      <c r="F10" s="22"/>
      <c r="G10" s="22"/>
      <c r="H10" s="22"/>
      <c r="I10" s="23"/>
    </row>
    <row r="11" spans="1:10" ht="13.5" thickBot="1">
      <c r="A11" s="379"/>
      <c r="B11" s="381" t="s">
        <v>28</v>
      </c>
      <c r="C11" s="383" t="s">
        <v>144</v>
      </c>
      <c r="D11" s="384"/>
      <c r="E11" s="384"/>
      <c r="F11" s="384"/>
      <c r="G11" s="384"/>
      <c r="H11" s="384"/>
      <c r="I11" s="385" t="s">
        <v>31</v>
      </c>
    </row>
    <row r="12" spans="1:10" ht="13.5" thickBot="1">
      <c r="A12" s="380"/>
      <c r="B12" s="382"/>
      <c r="C12" s="35" t="s">
        <v>145</v>
      </c>
      <c r="D12" s="35" t="s">
        <v>146</v>
      </c>
      <c r="E12" s="35" t="s">
        <v>147</v>
      </c>
      <c r="F12" s="35" t="s">
        <v>148</v>
      </c>
      <c r="G12" s="35" t="s">
        <v>149</v>
      </c>
      <c r="H12" s="35" t="s">
        <v>150</v>
      </c>
      <c r="I12" s="386"/>
    </row>
    <row r="13" spans="1:10">
      <c r="A13" s="32">
        <v>1000</v>
      </c>
      <c r="B13" s="33" t="s">
        <v>68</v>
      </c>
      <c r="C13" s="34">
        <f t="shared" ref="C13:H13" si="0">SUM(C14:C15)</f>
        <v>98505733</v>
      </c>
      <c r="D13" s="34">
        <f t="shared" si="0"/>
        <v>98505733</v>
      </c>
      <c r="E13" s="34">
        <f t="shared" si="0"/>
        <v>98505733</v>
      </c>
      <c r="F13" s="34">
        <f t="shared" si="0"/>
        <v>0</v>
      </c>
      <c r="G13" s="34">
        <f t="shared" si="0"/>
        <v>0</v>
      </c>
      <c r="H13" s="34">
        <f t="shared" si="0"/>
        <v>0</v>
      </c>
      <c r="I13" s="28">
        <f>SUM(C13:H13)</f>
        <v>295517199</v>
      </c>
    </row>
    <row r="14" spans="1:10">
      <c r="A14" s="24">
        <v>1001</v>
      </c>
      <c r="B14" s="24" t="s">
        <v>69</v>
      </c>
      <c r="C14" s="30"/>
      <c r="D14" s="30"/>
      <c r="E14" s="30"/>
      <c r="F14" s="30"/>
      <c r="G14" s="30"/>
      <c r="H14" s="30">
        <v>0</v>
      </c>
      <c r="I14" s="28">
        <f>SUM(C14:H14)</f>
        <v>0</v>
      </c>
    </row>
    <row r="15" spans="1:10">
      <c r="A15" s="24">
        <v>1002</v>
      </c>
      <c r="B15" s="24" t="s">
        <v>70</v>
      </c>
      <c r="C15" s="47">
        <v>98505733</v>
      </c>
      <c r="D15" s="30">
        <v>98505733</v>
      </c>
      <c r="E15" s="30">
        <v>98505733</v>
      </c>
      <c r="F15" s="30"/>
      <c r="G15" s="30"/>
      <c r="H15" s="30"/>
      <c r="I15" s="28">
        <f>SUM(C15:H15)</f>
        <v>295517199</v>
      </c>
    </row>
    <row r="16" spans="1:10">
      <c r="A16" s="26">
        <v>2000</v>
      </c>
      <c r="B16" s="24" t="s">
        <v>71</v>
      </c>
      <c r="C16" s="28"/>
      <c r="D16" s="28"/>
      <c r="E16" s="28"/>
      <c r="F16" s="28"/>
      <c r="G16" s="28"/>
      <c r="H16" s="28"/>
      <c r="I16" s="28"/>
    </row>
    <row r="17" spans="1:9">
      <c r="A17" s="24">
        <v>2001</v>
      </c>
      <c r="B17" s="24" t="s">
        <v>72</v>
      </c>
      <c r="C17" s="30"/>
      <c r="D17" s="30"/>
      <c r="E17" s="30">
        <f>'POA-04'!H24</f>
        <v>0</v>
      </c>
      <c r="F17" s="30"/>
      <c r="G17" s="30">
        <v>0</v>
      </c>
      <c r="H17" s="30"/>
      <c r="I17" s="28"/>
    </row>
    <row r="18" spans="1:9">
      <c r="A18" s="24">
        <v>2002</v>
      </c>
      <c r="B18" s="24" t="s">
        <v>143</v>
      </c>
      <c r="C18" s="30"/>
      <c r="D18" s="30"/>
      <c r="E18" s="30">
        <f>'POA-03'!I37</f>
        <v>0</v>
      </c>
      <c r="F18" s="30"/>
      <c r="G18" s="30"/>
      <c r="H18" s="30"/>
      <c r="I18" s="28"/>
    </row>
    <row r="19" spans="1:9">
      <c r="A19" s="24" t="s">
        <v>74</v>
      </c>
      <c r="B19" s="24" t="s">
        <v>75</v>
      </c>
      <c r="C19" s="30"/>
      <c r="D19" s="30"/>
      <c r="E19" s="30"/>
      <c r="F19" s="30"/>
      <c r="G19" s="30"/>
      <c r="H19" s="30"/>
      <c r="I19" s="28"/>
    </row>
    <row r="20" spans="1:9">
      <c r="A20" s="24" t="s">
        <v>76</v>
      </c>
      <c r="B20" s="24" t="s">
        <v>77</v>
      </c>
      <c r="C20" s="30"/>
      <c r="D20" s="30"/>
      <c r="E20" s="30"/>
      <c r="F20" s="30"/>
      <c r="G20" s="30"/>
      <c r="H20" s="30"/>
      <c r="I20" s="28"/>
    </row>
    <row r="21" spans="1:9">
      <c r="A21" s="24" t="s">
        <v>78</v>
      </c>
      <c r="B21" s="24" t="s">
        <v>79</v>
      </c>
      <c r="C21" s="30"/>
      <c r="D21" s="30"/>
      <c r="E21" s="30"/>
      <c r="F21" s="30"/>
      <c r="G21" s="30"/>
      <c r="H21" s="30"/>
      <c r="I21" s="28"/>
    </row>
    <row r="22" spans="1:9">
      <c r="A22" s="24">
        <v>2003</v>
      </c>
      <c r="B22" s="31" t="s">
        <v>80</v>
      </c>
      <c r="C22" s="30"/>
      <c r="D22" s="30"/>
      <c r="E22" s="30">
        <v>0</v>
      </c>
      <c r="F22" s="30">
        <v>0</v>
      </c>
      <c r="G22" s="30"/>
      <c r="H22" s="30">
        <v>0</v>
      </c>
      <c r="I22" s="28"/>
    </row>
    <row r="23" spans="1:9">
      <c r="A23" s="24">
        <v>2004</v>
      </c>
      <c r="B23" s="24" t="s">
        <v>81</v>
      </c>
      <c r="C23" s="30"/>
      <c r="D23" s="30"/>
      <c r="E23" s="30">
        <v>0</v>
      </c>
      <c r="F23" s="30">
        <v>0</v>
      </c>
      <c r="G23" s="30">
        <v>0</v>
      </c>
      <c r="H23" s="30"/>
      <c r="I23" s="28"/>
    </row>
    <row r="24" spans="1:9">
      <c r="A24" s="24" t="s">
        <v>82</v>
      </c>
      <c r="B24" s="24" t="s">
        <v>83</v>
      </c>
      <c r="C24" s="30"/>
      <c r="D24" s="30"/>
      <c r="E24" s="30"/>
      <c r="F24" s="30"/>
      <c r="G24" s="30"/>
      <c r="H24" s="30"/>
      <c r="I24" s="28"/>
    </row>
    <row r="25" spans="1:9">
      <c r="A25" s="24" t="s">
        <v>84</v>
      </c>
      <c r="B25" s="24" t="s">
        <v>85</v>
      </c>
      <c r="C25" s="30"/>
      <c r="D25" s="30"/>
      <c r="E25" s="30"/>
      <c r="F25" s="30"/>
      <c r="G25" s="30"/>
      <c r="H25" s="30"/>
      <c r="I25" s="28"/>
    </row>
    <row r="26" spans="1:9">
      <c r="A26" s="24" t="s">
        <v>86</v>
      </c>
      <c r="B26" s="24" t="s">
        <v>87</v>
      </c>
      <c r="C26" s="30"/>
      <c r="D26" s="30"/>
      <c r="E26" s="30"/>
      <c r="F26" s="30"/>
      <c r="G26" s="30"/>
      <c r="H26" s="30"/>
      <c r="I26" s="28"/>
    </row>
    <row r="27" spans="1:9">
      <c r="A27" s="24">
        <v>2005</v>
      </c>
      <c r="B27" s="24" t="s">
        <v>88</v>
      </c>
      <c r="C27" s="30"/>
      <c r="D27" s="30">
        <v>0</v>
      </c>
      <c r="E27" s="30">
        <v>0</v>
      </c>
      <c r="F27" s="30">
        <v>0</v>
      </c>
      <c r="G27" s="30">
        <v>0</v>
      </c>
      <c r="H27" s="30"/>
      <c r="I27" s="28"/>
    </row>
    <row r="28" spans="1:9">
      <c r="A28" s="24" t="s">
        <v>89</v>
      </c>
      <c r="B28" s="24" t="s">
        <v>90</v>
      </c>
      <c r="C28" s="30"/>
      <c r="D28" s="30"/>
      <c r="E28" s="30"/>
      <c r="F28" s="30"/>
      <c r="G28" s="30"/>
      <c r="H28" s="30"/>
      <c r="I28" s="28"/>
    </row>
    <row r="29" spans="1:9">
      <c r="A29" s="24" t="s">
        <v>91</v>
      </c>
      <c r="B29" s="24" t="s">
        <v>92</v>
      </c>
      <c r="C29" s="30"/>
      <c r="D29" s="30"/>
      <c r="E29" s="30"/>
      <c r="F29" s="30"/>
      <c r="G29" s="30"/>
      <c r="H29" s="30"/>
      <c r="I29" s="28"/>
    </row>
    <row r="30" spans="1:9">
      <c r="A30" s="24">
        <v>2006</v>
      </c>
      <c r="B30" s="24" t="s">
        <v>93</v>
      </c>
      <c r="C30" s="30"/>
      <c r="D30" s="30"/>
      <c r="E30" s="30"/>
      <c r="F30" s="30"/>
      <c r="G30" s="30"/>
      <c r="H30" s="30"/>
      <c r="I30" s="28"/>
    </row>
    <row r="31" spans="1:9">
      <c r="A31" s="24" t="s">
        <v>94</v>
      </c>
      <c r="B31" s="24" t="s">
        <v>95</v>
      </c>
      <c r="C31" s="30"/>
      <c r="D31" s="30"/>
      <c r="E31" s="30"/>
      <c r="F31" s="30"/>
      <c r="G31" s="30"/>
      <c r="H31" s="30"/>
      <c r="I31" s="28"/>
    </row>
    <row r="32" spans="1:9" ht="21.75">
      <c r="A32" s="24" t="s">
        <v>96</v>
      </c>
      <c r="B32" s="31" t="s">
        <v>137</v>
      </c>
      <c r="C32" s="30"/>
      <c r="D32" s="30"/>
      <c r="E32" s="30"/>
      <c r="F32" s="30"/>
      <c r="G32" s="30"/>
      <c r="H32" s="30"/>
      <c r="I32" s="28"/>
    </row>
    <row r="33" spans="1:9">
      <c r="A33" s="24" t="s">
        <v>97</v>
      </c>
      <c r="B33" s="24" t="s">
        <v>98</v>
      </c>
      <c r="C33" s="30"/>
      <c r="D33" s="30"/>
      <c r="E33" s="30"/>
      <c r="F33" s="30"/>
      <c r="G33" s="30"/>
      <c r="H33" s="30"/>
      <c r="I33" s="28"/>
    </row>
    <row r="34" spans="1:9">
      <c r="A34" s="24">
        <v>2007</v>
      </c>
      <c r="B34" s="31" t="s">
        <v>142</v>
      </c>
      <c r="C34" s="30"/>
      <c r="D34" s="48"/>
      <c r="E34" s="30"/>
      <c r="F34" s="30"/>
      <c r="G34" s="30"/>
      <c r="H34" s="30"/>
      <c r="I34" s="28"/>
    </row>
    <row r="35" spans="1:9" ht="21.75">
      <c r="A35" s="24">
        <v>2008</v>
      </c>
      <c r="B35" s="31" t="s">
        <v>100</v>
      </c>
      <c r="C35" s="30"/>
      <c r="D35" s="30"/>
      <c r="E35" s="30"/>
      <c r="F35" s="30"/>
      <c r="G35" s="30"/>
      <c r="H35" s="30"/>
      <c r="I35" s="28"/>
    </row>
    <row r="36" spans="1:9">
      <c r="A36" s="24">
        <v>2009</v>
      </c>
      <c r="B36" s="24" t="s">
        <v>101</v>
      </c>
      <c r="C36" s="30"/>
      <c r="D36" s="30"/>
      <c r="E36" s="30"/>
      <c r="F36" s="30"/>
      <c r="G36" s="30"/>
      <c r="H36" s="30"/>
      <c r="I36" s="28"/>
    </row>
    <row r="37" spans="1:9">
      <c r="A37" s="24">
        <v>2010</v>
      </c>
      <c r="B37" s="31" t="s">
        <v>102</v>
      </c>
      <c r="C37" s="30"/>
      <c r="D37" s="30"/>
      <c r="E37" s="30"/>
      <c r="F37" s="30"/>
      <c r="G37" s="30"/>
      <c r="H37" s="30"/>
      <c r="I37" s="28"/>
    </row>
    <row r="38" spans="1:9">
      <c r="A38" s="24">
        <v>2011</v>
      </c>
      <c r="B38" s="24" t="s">
        <v>103</v>
      </c>
      <c r="C38" s="30"/>
      <c r="D38" s="30"/>
      <c r="E38" s="30"/>
      <c r="F38" s="30"/>
      <c r="G38" s="30"/>
      <c r="H38" s="30"/>
      <c r="I38" s="28"/>
    </row>
    <row r="39" spans="1:9">
      <c r="A39" s="24">
        <v>2012</v>
      </c>
      <c r="B39" s="31" t="s">
        <v>104</v>
      </c>
      <c r="C39" s="30"/>
      <c r="D39" s="30"/>
      <c r="E39" s="30"/>
      <c r="F39" s="30"/>
      <c r="G39" s="30"/>
      <c r="H39" s="30"/>
      <c r="I39" s="28"/>
    </row>
    <row r="40" spans="1:9">
      <c r="A40" s="24">
        <v>2013</v>
      </c>
      <c r="B40" s="24" t="s">
        <v>105</v>
      </c>
      <c r="C40" s="30"/>
      <c r="D40" s="30"/>
      <c r="E40" s="30"/>
      <c r="F40" s="30"/>
      <c r="G40" s="30"/>
      <c r="H40" s="30"/>
      <c r="I40" s="28"/>
    </row>
    <row r="41" spans="1:9">
      <c r="A41" s="24">
        <v>2014</v>
      </c>
      <c r="B41" s="24" t="s">
        <v>106</v>
      </c>
      <c r="C41" s="30"/>
      <c r="D41" s="30"/>
      <c r="E41" s="30"/>
      <c r="F41" s="30"/>
      <c r="G41" s="30"/>
      <c r="H41" s="30"/>
      <c r="I41" s="28"/>
    </row>
    <row r="42" spans="1:9">
      <c r="A42" s="24">
        <v>2015</v>
      </c>
      <c r="B42" s="24" t="s">
        <v>107</v>
      </c>
      <c r="C42" s="5"/>
      <c r="D42" s="30"/>
      <c r="E42" s="30"/>
      <c r="F42" s="47"/>
      <c r="G42" s="30"/>
      <c r="H42" s="30"/>
      <c r="I42" s="28"/>
    </row>
    <row r="43" spans="1:9">
      <c r="A43" s="24" t="s">
        <v>108</v>
      </c>
      <c r="B43" s="24" t="s">
        <v>109</v>
      </c>
      <c r="C43" s="30"/>
      <c r="D43" s="30"/>
      <c r="E43" s="30"/>
      <c r="F43" s="30"/>
      <c r="G43" s="30"/>
      <c r="H43" s="30"/>
      <c r="I43" s="28"/>
    </row>
    <row r="44" spans="1:9">
      <c r="A44" s="24" t="s">
        <v>110</v>
      </c>
      <c r="B44" s="24" t="s">
        <v>111</v>
      </c>
      <c r="C44" s="30"/>
      <c r="D44" s="30"/>
      <c r="E44" s="30"/>
      <c r="F44" s="30"/>
      <c r="G44" s="30"/>
      <c r="H44" s="30"/>
      <c r="I44" s="28"/>
    </row>
    <row r="45" spans="1:9">
      <c r="A45" s="24">
        <v>2016</v>
      </c>
      <c r="B45" s="24" t="s">
        <v>112</v>
      </c>
      <c r="C45" s="30"/>
      <c r="D45" s="30"/>
      <c r="E45" s="30"/>
      <c r="F45" s="30"/>
      <c r="G45" s="30"/>
      <c r="H45" s="30"/>
      <c r="I45" s="28"/>
    </row>
    <row r="46" spans="1:9">
      <c r="A46" s="24">
        <v>2017</v>
      </c>
      <c r="B46" s="24" t="s">
        <v>113</v>
      </c>
      <c r="C46" s="30"/>
      <c r="D46" s="30"/>
      <c r="E46" s="30"/>
      <c r="F46" s="30"/>
      <c r="G46" s="30"/>
      <c r="H46" s="30"/>
      <c r="I46" s="28"/>
    </row>
    <row r="47" spans="1:9">
      <c r="A47" s="26">
        <v>3000</v>
      </c>
      <c r="B47" s="24" t="s">
        <v>114</v>
      </c>
      <c r="C47" s="28"/>
      <c r="D47" s="28"/>
      <c r="E47" s="28"/>
      <c r="F47" s="28"/>
      <c r="G47" s="28"/>
      <c r="H47" s="28"/>
      <c r="I47" s="28"/>
    </row>
    <row r="48" spans="1:9">
      <c r="A48" s="26">
        <v>4000</v>
      </c>
      <c r="B48" s="24" t="s">
        <v>115</v>
      </c>
      <c r="C48" s="18">
        <f>'POA-05'!C21</f>
        <v>1000000000</v>
      </c>
      <c r="D48" s="61">
        <v>150000000</v>
      </c>
      <c r="E48" s="28">
        <v>10000000</v>
      </c>
      <c r="F48" s="28">
        <v>48556004.5</v>
      </c>
      <c r="G48" s="28"/>
      <c r="H48" s="28"/>
      <c r="I48" s="28">
        <f>SUM(C48:H48)</f>
        <v>1208556004.5</v>
      </c>
    </row>
    <row r="49" spans="1:9">
      <c r="A49" s="26">
        <v>5000</v>
      </c>
      <c r="B49" s="24" t="s">
        <v>116</v>
      </c>
      <c r="C49" s="28"/>
      <c r="D49" s="28"/>
      <c r="E49" s="28"/>
      <c r="F49" s="28"/>
      <c r="G49" s="28"/>
      <c r="H49" s="48"/>
      <c r="I49" s="28"/>
    </row>
    <row r="50" spans="1:9">
      <c r="A50" s="26">
        <v>6000</v>
      </c>
      <c r="B50" s="24" t="s">
        <v>117</v>
      </c>
      <c r="C50" s="28"/>
      <c r="D50" s="28"/>
      <c r="E50" s="28"/>
      <c r="F50" s="28"/>
      <c r="G50" s="28"/>
      <c r="H50" s="28"/>
      <c r="I50" s="28"/>
    </row>
    <row r="51" spans="1:9">
      <c r="A51" s="26">
        <v>7000</v>
      </c>
      <c r="B51" s="24" t="s">
        <v>118</v>
      </c>
      <c r="C51" s="28"/>
      <c r="D51" s="28"/>
      <c r="E51" s="28"/>
      <c r="F51" s="28"/>
      <c r="G51" s="28"/>
      <c r="H51" s="28"/>
      <c r="I51" s="28"/>
    </row>
    <row r="52" spans="1:9">
      <c r="A52" s="39"/>
      <c r="B52" s="39" t="s">
        <v>31</v>
      </c>
      <c r="C52" s="399">
        <f>SUM(C13+C48)</f>
        <v>1098505733</v>
      </c>
      <c r="D52" s="399">
        <f>SUM(D13+D48)</f>
        <v>248505733</v>
      </c>
      <c r="E52" s="399">
        <f>SUM(E13+E48)</f>
        <v>108505733</v>
      </c>
      <c r="F52" s="399">
        <f t="shared" ref="F52:H52" si="1">SUM(F13+F48)</f>
        <v>48556004.5</v>
      </c>
      <c r="G52" s="27">
        <f t="shared" si="1"/>
        <v>0</v>
      </c>
      <c r="H52" s="27">
        <f t="shared" si="1"/>
        <v>0</v>
      </c>
      <c r="I52" s="274">
        <f>SUM(I13+I48)</f>
        <v>1504073203.5</v>
      </c>
    </row>
    <row r="53" spans="1:9">
      <c r="A53" s="19"/>
      <c r="B53" s="19"/>
      <c r="C53" s="19"/>
      <c r="D53" s="19"/>
      <c r="E53" s="19"/>
      <c r="F53" s="19"/>
      <c r="G53" s="19"/>
      <c r="H53" s="19"/>
      <c r="I53" s="19"/>
    </row>
    <row r="54" spans="1:9">
      <c r="A54" s="19"/>
      <c r="B54" s="19"/>
      <c r="C54" s="19"/>
      <c r="D54" s="19"/>
      <c r="E54" s="19"/>
      <c r="F54" s="19"/>
      <c r="G54" s="19"/>
      <c r="H54" s="19"/>
      <c r="I54" s="19"/>
    </row>
  </sheetData>
  <mergeCells count="20">
    <mergeCell ref="A11:A12"/>
    <mergeCell ref="B11:B12"/>
    <mergeCell ref="C11:H11"/>
    <mergeCell ref="I11:I12"/>
    <mergeCell ref="A9:I9"/>
    <mergeCell ref="C6:D6"/>
    <mergeCell ref="A1:B8"/>
    <mergeCell ref="H1:I1"/>
    <mergeCell ref="H2:I2"/>
    <mergeCell ref="H3:I3"/>
    <mergeCell ref="H4:I4"/>
    <mergeCell ref="H5:I5"/>
    <mergeCell ref="C7:D8"/>
    <mergeCell ref="C1:G5"/>
    <mergeCell ref="H6:I6"/>
    <mergeCell ref="E6:G6"/>
    <mergeCell ref="E7:G7"/>
    <mergeCell ref="E8:G8"/>
    <mergeCell ref="H7:I7"/>
    <mergeCell ref="H8:I8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scale="9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51"/>
  <sheetViews>
    <sheetView workbookViewId="0">
      <selection activeCell="I5" sqref="I5:J5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 ht="12.75" customHeight="1">
      <c r="A1" s="275"/>
      <c r="B1" s="276"/>
      <c r="C1" s="281" t="s">
        <v>177</v>
      </c>
      <c r="D1" s="281"/>
      <c r="E1" s="281"/>
      <c r="F1" s="281"/>
      <c r="G1" s="281"/>
      <c r="H1" s="281"/>
      <c r="I1" s="286" t="s">
        <v>166</v>
      </c>
      <c r="J1" s="287"/>
    </row>
    <row r="2" spans="1:15" ht="12.75" customHeight="1">
      <c r="A2" s="277"/>
      <c r="B2" s="278"/>
      <c r="C2" s="282"/>
      <c r="D2" s="282"/>
      <c r="E2" s="282"/>
      <c r="F2" s="282"/>
      <c r="G2" s="282"/>
      <c r="H2" s="282"/>
      <c r="I2" s="283" t="s">
        <v>167</v>
      </c>
      <c r="J2" s="284"/>
    </row>
    <row r="3" spans="1:15" ht="12.75" customHeight="1">
      <c r="A3" s="277"/>
      <c r="B3" s="278"/>
      <c r="C3" s="282"/>
      <c r="D3" s="282"/>
      <c r="E3" s="282"/>
      <c r="F3" s="282"/>
      <c r="G3" s="282"/>
      <c r="H3" s="282"/>
      <c r="I3" s="283" t="s">
        <v>168</v>
      </c>
      <c r="J3" s="284"/>
    </row>
    <row r="4" spans="1:15" ht="12.75" customHeight="1">
      <c r="A4" s="277"/>
      <c r="B4" s="278"/>
      <c r="C4" s="282"/>
      <c r="D4" s="282"/>
      <c r="E4" s="282"/>
      <c r="F4" s="282"/>
      <c r="G4" s="282"/>
      <c r="H4" s="282"/>
      <c r="I4" s="283" t="s">
        <v>178</v>
      </c>
      <c r="J4" s="284"/>
    </row>
    <row r="5" spans="1:15">
      <c r="A5" s="277"/>
      <c r="B5" s="278"/>
      <c r="C5" s="282"/>
      <c r="D5" s="282"/>
      <c r="E5" s="282"/>
      <c r="F5" s="282"/>
      <c r="G5" s="282"/>
      <c r="H5" s="282"/>
      <c r="I5" s="288" t="s">
        <v>152</v>
      </c>
      <c r="J5" s="289"/>
    </row>
    <row r="6" spans="1:15" ht="13.5">
      <c r="A6" s="277"/>
      <c r="B6" s="278"/>
      <c r="C6" s="292" t="s">
        <v>169</v>
      </c>
      <c r="D6" s="292"/>
      <c r="E6" s="292" t="s">
        <v>170</v>
      </c>
      <c r="F6" s="292"/>
      <c r="G6" s="292"/>
      <c r="H6" s="292"/>
      <c r="I6" s="290" t="s">
        <v>171</v>
      </c>
      <c r="J6" s="291"/>
    </row>
    <row r="7" spans="1:15" ht="14.25" customHeight="1">
      <c r="A7" s="277"/>
      <c r="B7" s="278"/>
      <c r="C7" s="388" t="s">
        <v>172</v>
      </c>
      <c r="D7" s="388"/>
      <c r="E7" s="292" t="s">
        <v>173</v>
      </c>
      <c r="F7" s="292"/>
      <c r="G7" s="292"/>
      <c r="H7" s="292"/>
      <c r="I7" s="292" t="s">
        <v>175</v>
      </c>
      <c r="J7" s="293"/>
      <c r="K7" s="59"/>
      <c r="L7" s="59"/>
      <c r="M7" s="59"/>
      <c r="N7" s="59"/>
      <c r="O7" s="59"/>
    </row>
    <row r="8" spans="1:15" ht="13.5">
      <c r="A8" s="279"/>
      <c r="B8" s="280"/>
      <c r="C8" s="389"/>
      <c r="D8" s="389"/>
      <c r="E8" s="294" t="s">
        <v>174</v>
      </c>
      <c r="F8" s="294"/>
      <c r="G8" s="294"/>
      <c r="H8" s="294"/>
      <c r="I8" s="294" t="s">
        <v>176</v>
      </c>
      <c r="J8" s="303"/>
      <c r="K8" s="62"/>
      <c r="L8" s="62"/>
      <c r="M8" s="62"/>
      <c r="N8" s="62"/>
      <c r="O8" s="62"/>
    </row>
    <row r="9" spans="1:15">
      <c r="A9" s="390" t="s">
        <v>121</v>
      </c>
      <c r="B9" s="390"/>
      <c r="C9" s="390"/>
      <c r="D9" s="390"/>
      <c r="E9" s="390"/>
      <c r="F9" s="390"/>
      <c r="G9" s="390"/>
      <c r="H9" s="59"/>
      <c r="I9" s="59"/>
      <c r="J9" s="59"/>
      <c r="K9" s="59"/>
      <c r="L9" s="59"/>
      <c r="M9" s="59"/>
      <c r="N9" s="59"/>
      <c r="O9" s="59"/>
    </row>
    <row r="12" spans="1:15" ht="15" customHeight="1">
      <c r="A12" s="24"/>
      <c r="B12" s="26" t="s">
        <v>28</v>
      </c>
      <c r="C12" s="25" t="s">
        <v>55</v>
      </c>
    </row>
    <row r="13" spans="1:15" ht="16.5" customHeight="1">
      <c r="A13" s="26">
        <v>1000</v>
      </c>
      <c r="B13" s="36" t="s">
        <v>140</v>
      </c>
      <c r="C13" s="30">
        <f>'POA-07'!C13</f>
        <v>295517200</v>
      </c>
    </row>
    <row r="14" spans="1:15" ht="14.25" hidden="1" customHeight="1">
      <c r="A14" s="24">
        <v>1001</v>
      </c>
      <c r="B14" s="37" t="s">
        <v>69</v>
      </c>
      <c r="C14" s="29" t="e">
        <f>'POA-02'!#REF!</f>
        <v>#REF!</v>
      </c>
    </row>
    <row r="15" spans="1:15" ht="14.25" hidden="1" customHeight="1">
      <c r="A15" s="24">
        <v>1002</v>
      </c>
      <c r="B15" s="37" t="s">
        <v>70</v>
      </c>
      <c r="C15" s="29" t="e">
        <f>'POA-02'!#REF!</f>
        <v>#REF!</v>
      </c>
    </row>
    <row r="16" spans="1:15" ht="21" customHeight="1">
      <c r="A16" s="26">
        <v>2000</v>
      </c>
      <c r="B16" s="37" t="s">
        <v>141</v>
      </c>
      <c r="C16" s="30">
        <f>'POA-07'!C16</f>
        <v>0</v>
      </c>
    </row>
    <row r="17" spans="1:3" ht="14.25" hidden="1" customHeight="1">
      <c r="A17" s="24">
        <v>2001</v>
      </c>
      <c r="B17" s="37" t="s">
        <v>72</v>
      </c>
      <c r="C17" s="30">
        <f>'POA-04'!H24</f>
        <v>0</v>
      </c>
    </row>
    <row r="18" spans="1:3" ht="14.25" hidden="1" customHeight="1">
      <c r="A18" s="24">
        <v>2002</v>
      </c>
      <c r="B18" s="37" t="s">
        <v>73</v>
      </c>
      <c r="C18" s="30">
        <f>'POA-03'!I37</f>
        <v>0</v>
      </c>
    </row>
    <row r="19" spans="1:3" hidden="1">
      <c r="A19" s="24" t="s">
        <v>74</v>
      </c>
      <c r="B19" s="37" t="s">
        <v>75</v>
      </c>
      <c r="C19" s="30"/>
    </row>
    <row r="20" spans="1:3" hidden="1">
      <c r="A20" s="24" t="s">
        <v>76</v>
      </c>
      <c r="B20" s="37" t="s">
        <v>77</v>
      </c>
      <c r="C20" s="30"/>
    </row>
    <row r="21" spans="1:3" hidden="1">
      <c r="A21" s="24" t="s">
        <v>78</v>
      </c>
      <c r="B21" s="37" t="s">
        <v>79</v>
      </c>
      <c r="C21" s="30"/>
    </row>
    <row r="22" spans="1:3" ht="21.75" hidden="1">
      <c r="A22" s="24">
        <v>2003</v>
      </c>
      <c r="B22" s="38" t="s">
        <v>80</v>
      </c>
      <c r="C22" s="29">
        <f>'POA-06'!D17</f>
        <v>0</v>
      </c>
    </row>
    <row r="23" spans="1:3" hidden="1">
      <c r="A23" s="24">
        <v>2004</v>
      </c>
      <c r="B23" s="37" t="s">
        <v>81</v>
      </c>
      <c r="C23" s="29">
        <f>'POA-06'!D18</f>
        <v>0</v>
      </c>
    </row>
    <row r="24" spans="1:3" hidden="1">
      <c r="A24" s="24" t="s">
        <v>82</v>
      </c>
      <c r="B24" s="37" t="s">
        <v>83</v>
      </c>
      <c r="C24" s="30"/>
    </row>
    <row r="25" spans="1:3" hidden="1">
      <c r="A25" s="24" t="s">
        <v>84</v>
      </c>
      <c r="B25" s="37" t="s">
        <v>85</v>
      </c>
      <c r="C25" s="30"/>
    </row>
    <row r="26" spans="1:3" hidden="1">
      <c r="A26" s="24" t="s">
        <v>86</v>
      </c>
      <c r="B26" s="37" t="s">
        <v>87</v>
      </c>
      <c r="C26" s="30"/>
    </row>
    <row r="27" spans="1:3" hidden="1">
      <c r="A27" s="24">
        <v>2005</v>
      </c>
      <c r="B27" s="37" t="s">
        <v>88</v>
      </c>
      <c r="C27" s="29">
        <v>0</v>
      </c>
    </row>
    <row r="28" spans="1:3" hidden="1">
      <c r="A28" s="24" t="s">
        <v>89</v>
      </c>
      <c r="B28" s="37" t="s">
        <v>90</v>
      </c>
      <c r="C28" s="30"/>
    </row>
    <row r="29" spans="1:3" hidden="1">
      <c r="A29" s="24" t="s">
        <v>91</v>
      </c>
      <c r="B29" s="37" t="s">
        <v>92</v>
      </c>
      <c r="C29" s="30"/>
    </row>
    <row r="30" spans="1:3" hidden="1">
      <c r="A30" s="24">
        <v>2006</v>
      </c>
      <c r="B30" s="37" t="s">
        <v>93</v>
      </c>
      <c r="C30" s="29">
        <f>'POA-06'!D20</f>
        <v>0</v>
      </c>
    </row>
    <row r="31" spans="1:3" hidden="1">
      <c r="A31" s="24" t="s">
        <v>94</v>
      </c>
      <c r="B31" s="37" t="s">
        <v>95</v>
      </c>
      <c r="C31" s="30"/>
    </row>
    <row r="32" spans="1:3" ht="21.75" hidden="1">
      <c r="A32" s="24" t="s">
        <v>96</v>
      </c>
      <c r="B32" s="38" t="s">
        <v>137</v>
      </c>
      <c r="C32" s="30"/>
    </row>
    <row r="33" spans="1:3" hidden="1">
      <c r="A33" s="24" t="s">
        <v>97</v>
      </c>
      <c r="B33" s="37" t="s">
        <v>98</v>
      </c>
      <c r="C33" s="30"/>
    </row>
    <row r="34" spans="1:3" ht="21.75" hidden="1">
      <c r="A34" s="24">
        <v>2007</v>
      </c>
      <c r="B34" s="38" t="s">
        <v>99</v>
      </c>
      <c r="C34" s="29">
        <f>'POA-06'!D21</f>
        <v>0</v>
      </c>
    </row>
    <row r="35" spans="1:3" ht="21.75" hidden="1">
      <c r="A35" s="24">
        <v>2008</v>
      </c>
      <c r="B35" s="38" t="s">
        <v>100</v>
      </c>
      <c r="C35" s="29">
        <f>'POA-06'!D19</f>
        <v>0</v>
      </c>
    </row>
    <row r="36" spans="1:3" hidden="1">
      <c r="A36" s="24">
        <v>2009</v>
      </c>
      <c r="B36" s="37" t="s">
        <v>101</v>
      </c>
      <c r="C36" s="29">
        <v>0</v>
      </c>
    </row>
    <row r="37" spans="1:3" ht="21.75" hidden="1">
      <c r="A37" s="24">
        <v>2010</v>
      </c>
      <c r="B37" s="38" t="s">
        <v>102</v>
      </c>
      <c r="C37" s="29">
        <v>0</v>
      </c>
    </row>
    <row r="38" spans="1:3" hidden="1">
      <c r="A38" s="24">
        <v>2011</v>
      </c>
      <c r="B38" s="37" t="s">
        <v>103</v>
      </c>
      <c r="C38" s="29">
        <f>'POA-06'!D25</f>
        <v>0</v>
      </c>
    </row>
    <row r="39" spans="1:3" ht="21.75" hidden="1">
      <c r="A39" s="24">
        <v>2012</v>
      </c>
      <c r="B39" s="38" t="s">
        <v>104</v>
      </c>
      <c r="C39" s="29">
        <f>'POA-06'!D26</f>
        <v>0</v>
      </c>
    </row>
    <row r="40" spans="1:3" hidden="1">
      <c r="A40" s="24">
        <v>2013</v>
      </c>
      <c r="B40" s="37" t="s">
        <v>105</v>
      </c>
      <c r="C40" s="29">
        <f>'POA-06'!D24</f>
        <v>0</v>
      </c>
    </row>
    <row r="41" spans="1:3" hidden="1">
      <c r="A41" s="24">
        <v>2014</v>
      </c>
      <c r="B41" s="37" t="s">
        <v>106</v>
      </c>
      <c r="C41" s="29">
        <v>0</v>
      </c>
    </row>
    <row r="42" spans="1:3" hidden="1">
      <c r="A42" s="24">
        <v>2015</v>
      </c>
      <c r="B42" s="37" t="s">
        <v>107</v>
      </c>
      <c r="C42" s="29">
        <f>'POA-06'!D29</f>
        <v>0</v>
      </c>
    </row>
    <row r="43" spans="1:3" hidden="1">
      <c r="A43" s="24" t="s">
        <v>108</v>
      </c>
      <c r="B43" s="37" t="s">
        <v>109</v>
      </c>
      <c r="C43" s="30"/>
    </row>
    <row r="44" spans="1:3" ht="18" customHeight="1">
      <c r="A44" s="24" t="s">
        <v>110</v>
      </c>
      <c r="B44" s="37" t="s">
        <v>111</v>
      </c>
      <c r="C44" s="30"/>
    </row>
    <row r="45" spans="1:3" ht="15.75" customHeight="1">
      <c r="A45" s="24">
        <v>2016</v>
      </c>
      <c r="B45" s="37" t="s">
        <v>112</v>
      </c>
      <c r="C45" s="30">
        <f>'POA-06'!D30</f>
        <v>0</v>
      </c>
    </row>
    <row r="46" spans="1:3" ht="12.75" customHeight="1">
      <c r="A46" s="24">
        <v>2017</v>
      </c>
      <c r="B46" s="37" t="s">
        <v>113</v>
      </c>
      <c r="C46" s="30">
        <v>0</v>
      </c>
    </row>
    <row r="47" spans="1:3" ht="12" customHeight="1">
      <c r="A47" s="26">
        <v>3000</v>
      </c>
      <c r="B47" s="37" t="s">
        <v>114</v>
      </c>
      <c r="C47" s="28">
        <v>0</v>
      </c>
    </row>
    <row r="48" spans="1:3" ht="16.5" customHeight="1">
      <c r="A48" s="26">
        <v>5000</v>
      </c>
      <c r="B48" s="37" t="s">
        <v>162</v>
      </c>
      <c r="C48" s="30">
        <f>'POA-07'!C48</f>
        <v>1208556004.5</v>
      </c>
    </row>
    <row r="49" spans="1:3" ht="15" customHeight="1">
      <c r="A49" s="26"/>
      <c r="B49" s="24"/>
      <c r="C49" s="27">
        <f>+C48+C13</f>
        <v>1504073204.5</v>
      </c>
    </row>
    <row r="50" spans="1:3" hidden="1">
      <c r="A50" s="26">
        <v>7000</v>
      </c>
      <c r="B50" s="24" t="s">
        <v>118</v>
      </c>
      <c r="C50" s="27">
        <v>0</v>
      </c>
    </row>
    <row r="51" spans="1:3" hidden="1">
      <c r="A51" s="26"/>
      <c r="B51" s="26" t="s">
        <v>31</v>
      </c>
      <c r="C51" s="27" t="e">
        <f>+C13+C16+C47+#REF!+C48+C49+C50</f>
        <v>#REF!</v>
      </c>
    </row>
  </sheetData>
  <mergeCells count="16">
    <mergeCell ref="A9:G9"/>
    <mergeCell ref="I1:J1"/>
    <mergeCell ref="I2:J2"/>
    <mergeCell ref="I3:J3"/>
    <mergeCell ref="I4:J4"/>
    <mergeCell ref="I5:J5"/>
    <mergeCell ref="A1:B8"/>
    <mergeCell ref="C1:H5"/>
    <mergeCell ref="E8:H8"/>
    <mergeCell ref="I8:J8"/>
    <mergeCell ref="C7:D8"/>
    <mergeCell ref="C6:D6"/>
    <mergeCell ref="E6:H6"/>
    <mergeCell ref="I6:J6"/>
    <mergeCell ref="E7:H7"/>
    <mergeCell ref="I7:J7"/>
  </mergeCells>
  <phoneticPr fontId="0" type="noConversion"/>
  <printOptions horizontalCentered="1" verticalCentered="1"/>
  <pageMargins left="0.98425196850393704" right="0.98425196850393704" top="0.98425196850393704" bottom="0.98425196850393704" header="0" footer="0"/>
  <pageSetup paperSize="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2011-11-08T21:27:17Z</cp:lastPrinted>
  <dcterms:created xsi:type="dcterms:W3CDTF">2004-12-29T19:49:42Z</dcterms:created>
  <dcterms:modified xsi:type="dcterms:W3CDTF">2013-02-23T19:58:29Z</dcterms:modified>
</cp:coreProperties>
</file>