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0" windowWidth="9450" windowHeight="655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-ACT" sheetId="12" r:id="rId8"/>
    <sheet name="GRAFICOS" sheetId="11" r:id="rId9"/>
  </sheets>
  <externalReferences>
    <externalReference r:id="rId10"/>
  </externalReferences>
  <definedNames>
    <definedName name="_xlnm.Print_Area" localSheetId="4">'POA-05'!$A$11:$J$27</definedName>
    <definedName name="_xlnm.Print_Area" localSheetId="6">'POA-07'!$A$10:$P$51</definedName>
    <definedName name="_xlnm.Print_Titles" localSheetId="0">'POA-01'!$1:$15</definedName>
    <definedName name="_xlnm.Print_Titles" localSheetId="7">'POA-ACT'!$10:$11</definedName>
  </definedNames>
  <calcPr calcId="125725"/>
</workbook>
</file>

<file path=xl/calcChain.xml><?xml version="1.0" encoding="utf-8"?>
<calcChain xmlns="http://schemas.openxmlformats.org/spreadsheetml/2006/main">
  <c r="C28" i="1"/>
  <c r="C27"/>
  <c r="C24"/>
  <c r="C23"/>
  <c r="C19"/>
  <c r="C16"/>
  <c r="G47" i="12"/>
  <c r="D47"/>
  <c r="I47" s="1"/>
  <c r="M47" i="4"/>
  <c r="N47"/>
  <c r="C26" i="6"/>
  <c r="F17" i="11"/>
  <c r="H12" i="12"/>
  <c r="H51"/>
  <c r="D12"/>
  <c r="C23" i="6"/>
  <c r="C11" i="5"/>
  <c r="C11" i="6"/>
  <c r="H24" i="7"/>
  <c r="C11"/>
  <c r="C12"/>
  <c r="I28" i="8"/>
  <c r="I27"/>
  <c r="I26"/>
  <c r="I25"/>
  <c r="I24"/>
  <c r="I23"/>
  <c r="I22"/>
  <c r="I21"/>
  <c r="I20"/>
  <c r="I19"/>
  <c r="I29" s="1"/>
  <c r="C12"/>
  <c r="C11" i="9"/>
  <c r="C10"/>
  <c r="D19" i="1"/>
  <c r="E19"/>
  <c r="F19"/>
  <c r="G19"/>
  <c r="J19"/>
  <c r="D23"/>
  <c r="J23"/>
  <c r="C12"/>
  <c r="G51" i="12"/>
  <c r="E12" i="4"/>
  <c r="F12"/>
  <c r="G12"/>
  <c r="H12"/>
  <c r="I12"/>
  <c r="J12"/>
  <c r="K12"/>
  <c r="L12"/>
  <c r="M12"/>
  <c r="N12"/>
  <c r="O12"/>
  <c r="D12"/>
  <c r="E15"/>
  <c r="E51" s="1"/>
  <c r="F15"/>
  <c r="G15"/>
  <c r="H15"/>
  <c r="H51" s="1"/>
  <c r="I15"/>
  <c r="I51" s="1"/>
  <c r="J15"/>
  <c r="K15"/>
  <c r="L15"/>
  <c r="L51" s="1"/>
  <c r="M15"/>
  <c r="N15"/>
  <c r="N51"/>
  <c r="O15"/>
  <c r="O51"/>
  <c r="D15"/>
  <c r="D51"/>
  <c r="C14"/>
  <c r="C12"/>
  <c r="P17"/>
  <c r="P16"/>
  <c r="P18"/>
  <c r="P21"/>
  <c r="P26"/>
  <c r="P29"/>
  <c r="P33"/>
  <c r="P34"/>
  <c r="P35"/>
  <c r="P36"/>
  <c r="P37"/>
  <c r="P38"/>
  <c r="P39"/>
  <c r="P40"/>
  <c r="P41"/>
  <c r="P44"/>
  <c r="P45"/>
  <c r="F15" i="12"/>
  <c r="F51" s="1"/>
  <c r="H15"/>
  <c r="I14"/>
  <c r="K17"/>
  <c r="C15"/>
  <c r="C51" s="1"/>
  <c r="I16"/>
  <c r="I17"/>
  <c r="I21"/>
  <c r="I22"/>
  <c r="I26"/>
  <c r="I29"/>
  <c r="I33"/>
  <c r="I34"/>
  <c r="I35"/>
  <c r="I36"/>
  <c r="I37"/>
  <c r="I38"/>
  <c r="I39"/>
  <c r="I40"/>
  <c r="I41"/>
  <c r="I44"/>
  <c r="I45"/>
  <c r="I46"/>
  <c r="I49"/>
  <c r="I50"/>
  <c r="E15"/>
  <c r="D15"/>
  <c r="I43"/>
  <c r="I42"/>
  <c r="I32"/>
  <c r="I31"/>
  <c r="I30"/>
  <c r="I28"/>
  <c r="I27"/>
  <c r="I25"/>
  <c r="I24"/>
  <c r="I23"/>
  <c r="I20"/>
  <c r="I19"/>
  <c r="I13"/>
  <c r="C21" i="4"/>
  <c r="C22"/>
  <c r="C26"/>
  <c r="C29"/>
  <c r="C34"/>
  <c r="C35"/>
  <c r="C36"/>
  <c r="C37"/>
  <c r="C38"/>
  <c r="C39"/>
  <c r="C40"/>
  <c r="C41"/>
  <c r="C44"/>
  <c r="C27" i="6"/>
  <c r="C47" i="4" s="1"/>
  <c r="D17" i="11"/>
  <c r="E15"/>
  <c r="D13"/>
  <c r="C13"/>
  <c r="D12"/>
  <c r="C12"/>
  <c r="C11"/>
  <c r="C10"/>
  <c r="D11"/>
  <c r="D10"/>
  <c r="E14"/>
  <c r="C17" i="4"/>
  <c r="C16"/>
  <c r="J34" i="9"/>
  <c r="P48" i="4"/>
  <c r="P47"/>
  <c r="P51" s="1"/>
  <c r="P50"/>
  <c r="P49"/>
  <c r="P14"/>
  <c r="P13"/>
  <c r="F51"/>
  <c r="J22" i="9"/>
  <c r="J28" s="1"/>
  <c r="J36" s="1"/>
  <c r="J23"/>
  <c r="J24"/>
  <c r="J25"/>
  <c r="J51" i="4"/>
  <c r="J26" i="9"/>
  <c r="J27"/>
  <c r="P19" i="4"/>
  <c r="P20"/>
  <c r="P23"/>
  <c r="P24"/>
  <c r="P25"/>
  <c r="P27"/>
  <c r="P28"/>
  <c r="P32"/>
  <c r="P42"/>
  <c r="P43"/>
  <c r="D16" i="5"/>
  <c r="I48" i="12"/>
  <c r="G51" i="4"/>
  <c r="E51" i="12"/>
  <c r="C29" i="1"/>
  <c r="I12" i="12"/>
  <c r="K51" i="4"/>
  <c r="P46"/>
  <c r="M51"/>
  <c r="P12"/>
  <c r="E10" i="11"/>
  <c r="P15" i="4"/>
  <c r="D51" i="12"/>
  <c r="I15"/>
  <c r="I51" l="1"/>
  <c r="E13" i="11"/>
  <c r="E12"/>
  <c r="C15" i="4"/>
  <c r="E11" i="11"/>
  <c r="C51" i="4"/>
  <c r="E17" i="11" s="1"/>
</calcChain>
</file>

<file path=xl/comments1.xml><?xml version="1.0" encoding="utf-8"?>
<comments xmlns="http://schemas.openxmlformats.org/spreadsheetml/2006/main">
  <authors>
    <author>Preferred Customer</author>
  </authors>
  <commentList>
    <comment ref="I16" authorId="0">
      <text>
        <r>
          <rPr>
            <b/>
            <sz val="8"/>
            <color indexed="81"/>
            <rFont val="Tahoma"/>
            <family val="2"/>
          </rPr>
          <t>Preferred Customer:</t>
        </r>
        <r>
          <rPr>
            <sz val="8"/>
            <color indexed="81"/>
            <rFont val="Tahoma"/>
            <family val="2"/>
          </rPr>
          <t xml:space="preserve">
meta trienio, ahora quinquenio (2007-2011)
</t>
        </r>
      </text>
    </comment>
  </commentList>
</comments>
</file>

<file path=xl/sharedStrings.xml><?xml version="1.0" encoding="utf-8"?>
<sst xmlns="http://schemas.openxmlformats.org/spreadsheetml/2006/main" count="441" uniqueCount="223">
  <si>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</si>
  <si>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</si>
  <si>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</si>
  <si>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</si>
  <si>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</si>
  <si>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</si>
  <si>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</si>
  <si>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</si>
  <si>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</si>
  <si>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</si>
  <si>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</si>
  <si>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</si>
  <si>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</si>
  <si>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</si>
  <si>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</si>
  <si>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</si>
  <si>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</si>
  <si>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</si>
  <si>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</si>
  <si>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</si>
  <si>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</si>
  <si>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</si>
  <si>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</si>
  <si>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</si>
  <si>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</si>
  <si>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</si>
  <si>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</si>
  <si>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</si>
  <si>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</si>
  <si>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</si>
  <si>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</si>
  <si>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</si>
  <si>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</si>
  <si>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</si>
  <si>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</si>
  <si>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</si>
  <si>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</si>
  <si>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</si>
  <si>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</si>
  <si>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</si>
  <si>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</si>
  <si>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</si>
  <si>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</si>
  <si>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</si>
  <si>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</si>
  <si>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</si>
  <si>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</si>
  <si>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</si>
  <si>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</si>
  <si>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</si>
  <si>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</si>
  <si>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</si>
  <si>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</si>
  <si>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</si>
  <si>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</si>
  <si>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</si>
  <si>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</si>
  <si>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</si>
  <si>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</si>
  <si>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</si>
  <si>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</si>
  <si>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</si>
  <si>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</si>
  <si>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</si>
  <si>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</si>
  <si>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</si>
  <si>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</si>
  <si>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</si>
  <si>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</si>
  <si>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</si>
  <si>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</si>
  <si>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</si>
  <si>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</si>
  <si>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</si>
  <si>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</si>
  <si>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</si>
  <si>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</si>
  <si>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</si>
  <si>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</si>
  <si>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</si>
  <si>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</si>
  <si>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</si>
  <si>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</si>
  <si>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</si>
  <si>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</si>
  <si>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</si>
  <si>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</si>
  <si>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</si>
  <si>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</si>
  <si>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</si>
  <si>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</si>
  <si>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</si>
  <si>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</si>
  <si>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</si>
  <si>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</si>
  <si>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</si>
  <si>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</si>
  <si>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</si>
  <si>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</si>
  <si>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</si>
  <si>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</si>
  <si>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</si>
  <si>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</si>
  <si>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</si>
  <si>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</si>
  <si>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</si>
  <si>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</si>
  <si>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</si>
  <si>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</si>
  <si>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</si>
  <si>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</si>
  <si>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</si>
  <si>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 xml:space="preserve">Mantenimiento General 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</si>
  <si>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</si>
  <si>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</si>
  <si>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</si>
  <si>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</si>
  <si>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</si>
  <si>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</si>
  <si>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</si>
  <si>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</si>
  <si>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</si>
  <si>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</si>
  <si>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</si>
  <si>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</si>
  <si>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</si>
  <si>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Arrendamientos</t>
  </si>
  <si>
    <t>Viáticos</t>
  </si>
  <si>
    <t>Comunicación y transporte</t>
  </si>
  <si>
    <t>Seguros</t>
  </si>
  <si>
    <t>Impuestos, tasas y multas</t>
  </si>
  <si>
    <t>Dotación de personal</t>
  </si>
  <si>
    <t>Bienestar social</t>
  </si>
  <si>
    <t>Capacitación</t>
  </si>
  <si>
    <t>OTROS GASTOS GENERALES</t>
  </si>
  <si>
    <t>2.16</t>
  </si>
  <si>
    <t>Imprevistos</t>
  </si>
  <si>
    <t>AL INTERIOR DEL DEPARTAMENTO</t>
  </si>
  <si>
    <t>Direfentes municipios</t>
  </si>
  <si>
    <t>Todo el departamento</t>
  </si>
  <si>
    <t>Repuestos y accesorios</t>
  </si>
  <si>
    <t>REPUESTOS Y ACCESORIOS</t>
  </si>
  <si>
    <t>Combustibles y lubricantes</t>
  </si>
  <si>
    <t>COMBUSTIBLE Y LUBRICANTES</t>
  </si>
  <si>
    <t>Servicios públicos</t>
  </si>
  <si>
    <t>No convenios interadministrativos establecidos.</t>
  </si>
  <si>
    <t>Control y seguimiento entes territoriales y sector productivo para la disposicion adecuada de residuos solidos</t>
  </si>
  <si>
    <t>Impresos, publicaciones, Papeleria y utiles de oficina</t>
  </si>
  <si>
    <t>PAPELERIA Y UTILES</t>
  </si>
  <si>
    <t>Coordinador</t>
  </si>
  <si>
    <t>Cumplimiento promedio de la implementación del Plan de Promoción del PGIRESPEL de la jurisdicción</t>
  </si>
  <si>
    <t>Cumplimiento promedio en la implementación del PGIRSPEL de Corpoguajira.</t>
  </si>
  <si>
    <t>Implementar el Plan de promocion para la gestion Integral de RESPEL (PPGIRESPEL)</t>
  </si>
  <si>
    <t>Asesoría, apoyo financiero y seguimiento en la implementación de PGIRS.</t>
  </si>
  <si>
    <t>PRESUPUESTO</t>
  </si>
  <si>
    <t>ACTIVIDADES</t>
  </si>
  <si>
    <t>ACTIV 1</t>
  </si>
  <si>
    <t>ACTIV 2</t>
  </si>
  <si>
    <t>ACTIV 3</t>
  </si>
  <si>
    <t>ACTIV 4</t>
  </si>
  <si>
    <t>ACTIV 5</t>
  </si>
  <si>
    <t>MATERIALES Y SUMINIS.</t>
  </si>
  <si>
    <t>DE OFICINA</t>
  </si>
  <si>
    <t>IMPRESOS Y PUBLIC.</t>
  </si>
  <si>
    <t>COMBUSTIBLE Y PEAJES</t>
  </si>
  <si>
    <t>REPARACIONES DE VEHICULOS</t>
  </si>
  <si>
    <t>SERVICIO DE VIGILANCIA</t>
  </si>
  <si>
    <t>Toneladas de Residuos Sólidos dispuestos adecuadamente</t>
  </si>
  <si>
    <t>Municipios con acceso a sitios de
disposición final de residuos
técnicamente adecuados y
autorizados por la Corporación
(relleno sanitario, celdas transitorias)
con referencia al total de municipios
en su jurisdicción (%).</t>
  </si>
  <si>
    <t>Número de Botaderos municipales a cielo abierto clausurados; en función a los totales existentes</t>
  </si>
  <si>
    <t xml:space="preserve">Población beneficiada con los servicios de recolección y disposición de residuos sólidos </t>
  </si>
  <si>
    <t>Cumplimiento promedio de los compromisos establecidos en los PGIRS de la jurisdicción (%)</t>
  </si>
  <si>
    <t xml:space="preserve">Promover el establecimiento e implementación de convenios interadministrativos que permitan apoyar las actividades de reciclaje y aprovechamiento de Residuos organicos,  inorganicos y peligrosos. Cierre, clausura y restauración ambiental de sitios con botadeos satelites. </t>
  </si>
  <si>
    <t xml:space="preserve">RECURSOS ADMINISTRADOS: </t>
  </si>
  <si>
    <t>Página: 1 de 1</t>
  </si>
  <si>
    <t>APROPIACIÓN INICIAL</t>
  </si>
  <si>
    <t>C0DIGO</t>
  </si>
  <si>
    <t>Carlos Rivera Durán</t>
  </si>
  <si>
    <t>Henry Alejandro Medina</t>
  </si>
  <si>
    <t>Ingeniero del Medio Ambiente con experiencia en sustancias peligrosas</t>
  </si>
  <si>
    <t>Ingeniero Agrónomo con experiencia en MIRS</t>
  </si>
  <si>
    <t>Realizar control, seguimiento y monitoreo a proyectos y actividades generadoras de sustancias peligrosas en la región</t>
  </si>
  <si>
    <t>Realizar control, seguimiento y monitoreo a proyectos y actividades generadoras de residuos sólidos en la región</t>
  </si>
  <si>
    <t>OTROS</t>
  </si>
  <si>
    <t>METAS 2012</t>
  </si>
  <si>
    <t xml:space="preserve">Inventario de usuarios de </t>
  </si>
  <si>
    <t>Gestión integral de equipos, materiales, desechos o sustancias que contengan o estén contaminados con Bifenilos Policlorados (PCB) y otras sustancias peligrosas</t>
  </si>
  <si>
    <t>Inventario por empresas y equipos con PCB y otras sustancias peligrosas</t>
  </si>
  <si>
    <t>Control y seguimiento entes territoriales para el cierre y clausura de botaderos a cielo abierto municipales y erradicación de botaderos satelites en vías nacionales</t>
  </si>
  <si>
    <t>Plan para la Gestión integral de equipos, materiales, desechos o sustancias que contengan o estén contaminados con Bifenilos Policlorados (PCB) y otras sustancias peligrosas</t>
  </si>
  <si>
    <t>ACTIV 6</t>
  </si>
  <si>
    <t>Generadores de residuos o desechos peligrosos en la jurisdicción con registro de generadores nuevos o en actualización</t>
  </si>
  <si>
    <t>PLAN OPERATIVO ANUAL DE INVERSIONES</t>
  </si>
  <si>
    <t>CODIGO: 310-MFM-SI-PE-FPOAI-2</t>
  </si>
  <si>
    <t>VERSION: 02</t>
  </si>
  <si>
    <t>VIGENCIA: 31-10-2011</t>
  </si>
  <si>
    <t>SECCION: I</t>
  </si>
  <si>
    <t>ELABORO</t>
  </si>
  <si>
    <t>REVISO</t>
  </si>
  <si>
    <t>APROBO</t>
  </si>
  <si>
    <t>EQUIPO OFICINA ASESORA DE PLANEACION</t>
  </si>
  <si>
    <t>LUIS MANUEL MEDINA TORO</t>
  </si>
  <si>
    <t>ARCESIO J. ROMERO PEREZ</t>
  </si>
  <si>
    <t>REPRESENTANTE DE LA DIRECCION</t>
  </si>
  <si>
    <t>DIRECTOR GENERAL</t>
  </si>
  <si>
    <t xml:space="preserve">PRESUPUESTO ASIGNADO: </t>
  </si>
  <si>
    <t xml:space="preserve">APORTE PREUPUESTO NACIONAL: </t>
  </si>
  <si>
    <t>APORTE DE LA NACIÓN:</t>
  </si>
  <si>
    <t>PROGRAMACION DE RECURSO HUMANO</t>
  </si>
  <si>
    <t>POA-02</t>
  </si>
  <si>
    <t>CODIGOS CUBBS</t>
  </si>
  <si>
    <t xml:space="preserve">APORTE ADICIÓN: </t>
  </si>
  <si>
    <t xml:space="preserve">RECURSOS ADMINISTRADO: </t>
  </si>
  <si>
    <t>CODIGO CUBBS</t>
  </si>
  <si>
    <t>NOMBRE DEL PROYECTO: MANEJO INTEGRAL DE RESIDUOS SÓLIDOS Y SUSTANCIAS PELIGROSAS</t>
  </si>
  <si>
    <t>NOMBRE DEL PROYECTO:  MANEJO INTEGRAL DE RESIDUOS SÓLIDOS Y SUSTANCIAS PELIGROSAS</t>
  </si>
  <si>
    <t>NOMBRE DEL PROYECTO:  MANEJO INTEGRAL DE RESIDUOS SÓLIDOS Y SUST. PELIGROSAS</t>
  </si>
  <si>
    <t>CODIGO: 1139022</t>
  </si>
  <si>
    <t>PRESUPUESTO ASIGNADO: $ 476446532</t>
  </si>
  <si>
    <t>RECURSOS ADMINISTRADOS: $ 476446532</t>
  </si>
  <si>
    <t>Convenio para el cierre, clausura y restauración ambiental del Botadero A Cielo Abierto del municipio de La Jagua del Pilar</t>
  </si>
  <si>
    <t>PRESUPUESTO ASIGNADO: $476446532</t>
  </si>
  <si>
    <t>Elaboración y puesta en marcha de un plan de para la descontaminación de Bahia Portete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</si>
</sst>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\ #,##0"/>
    <numFmt numFmtId="169" formatCode="[$-F400]h:mm:ss\ AM/PM"/>
    <numFmt numFmtId="170" formatCode="#,##0.0"/>
    <numFmt numFmtId="171" formatCode="0.0%"/>
  </numFmts>
  <fonts count="5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7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9"/>
      <color indexed="10"/>
      <name val="Tahoma"/>
      <family val="2"/>
    </font>
    <font>
      <sz val="14"/>
      <color indexed="8"/>
      <name val="Tahoma"/>
      <family val="2"/>
    </font>
    <font>
      <sz val="10"/>
      <color indexed="8"/>
      <name val="Tahoma"/>
      <family val="2"/>
    </font>
    <font>
      <sz val="11"/>
      <color indexed="8"/>
      <name val="Verdan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53"/>
      <name val="Tahoma"/>
      <family val="2"/>
    </font>
    <font>
      <b/>
      <sz val="14"/>
      <color indexed="12"/>
      <name val="Tahoma"/>
      <family val="2"/>
    </font>
    <font>
      <sz val="10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12"/>
      <name val="Tahoma"/>
      <family val="2"/>
    </font>
    <font>
      <i/>
      <sz val="11"/>
      <color indexed="12"/>
      <name val="Tahoma"/>
      <family val="2"/>
    </font>
    <font>
      <b/>
      <sz val="9"/>
      <color indexed="12"/>
      <name val="Tahoma"/>
      <family val="2"/>
    </font>
    <font>
      <b/>
      <sz val="9"/>
      <color indexed="12"/>
      <name val="Arial"/>
      <family val="2"/>
    </font>
    <font>
      <b/>
      <sz val="7"/>
      <color indexed="12"/>
      <name val="Arial"/>
      <family val="2"/>
    </font>
    <font>
      <sz val="9"/>
      <color indexed="12"/>
      <name val="Tahoma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Times New Roman"/>
      <family val="1"/>
    </font>
    <font>
      <sz val="9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0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2"/>
      <name val="Arial"/>
      <family val="2"/>
    </font>
    <font>
      <sz val="7"/>
      <name val="Arial"/>
      <family val="2"/>
    </font>
    <font>
      <b/>
      <sz val="9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9"/>
      <name val="Arial Narrow"/>
      <family val="2"/>
    </font>
    <font>
      <i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9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/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9" fillId="0" borderId="0" xfId="0" applyNumberFormat="1" applyFont="1"/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3" fontId="5" fillId="2" borderId="6" xfId="0" applyNumberFormat="1" applyFont="1" applyFill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3" fontId="9" fillId="2" borderId="4" xfId="0" applyNumberFormat="1" applyFont="1" applyFill="1" applyBorder="1" applyAlignment="1">
      <alignment horizontal="center"/>
    </xf>
    <xf numFmtId="3" fontId="10" fillId="0" borderId="2" xfId="0" applyNumberFormat="1" applyFont="1" applyBorder="1"/>
    <xf numFmtId="3" fontId="9" fillId="0" borderId="2" xfId="0" applyNumberFormat="1" applyFont="1" applyBorder="1"/>
    <xf numFmtId="16" fontId="6" fillId="0" borderId="5" xfId="0" applyNumberFormat="1" applyFont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" fontId="6" fillId="0" borderId="4" xfId="0" applyNumberFormat="1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1" fillId="2" borderId="7" xfId="0" applyFont="1" applyFill="1" applyBorder="1"/>
    <xf numFmtId="3" fontId="11" fillId="2" borderId="6" xfId="0" applyNumberFormat="1" applyFont="1" applyFill="1" applyBorder="1"/>
    <xf numFmtId="16" fontId="6" fillId="0" borderId="5" xfId="0" applyNumberFormat="1" applyFont="1" applyBorder="1" applyAlignment="1">
      <alignment horizontal="center" vertical="top" wrapText="1"/>
    </xf>
    <xf numFmtId="9" fontId="6" fillId="0" borderId="5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3" fontId="3" fillId="0" borderId="0" xfId="0" applyNumberFormat="1" applyFont="1"/>
    <xf numFmtId="0" fontId="15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16" fontId="15" fillId="0" borderId="5" xfId="0" applyNumberFormat="1" applyFont="1" applyBorder="1" applyAlignment="1">
      <alignment horizontal="center" vertical="top" wrapText="1"/>
    </xf>
    <xf numFmtId="16" fontId="15" fillId="0" borderId="5" xfId="0" applyNumberFormat="1" applyFont="1" applyBorder="1" applyAlignment="1">
      <alignment horizontal="left" vertical="top" wrapText="1"/>
    </xf>
    <xf numFmtId="1" fontId="15" fillId="0" borderId="5" xfId="0" applyNumberFormat="1" applyFont="1" applyBorder="1" applyAlignment="1">
      <alignment horizontal="center" vertical="top" wrapText="1"/>
    </xf>
    <xf numFmtId="9" fontId="15" fillId="0" borderId="5" xfId="0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justify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/>
    <xf numFmtId="0" fontId="27" fillId="0" borderId="0" xfId="0" applyFont="1" applyAlignment="1">
      <alignment horizontal="left" vertical="justify"/>
    </xf>
    <xf numFmtId="168" fontId="26" fillId="0" borderId="0" xfId="0" applyNumberFormat="1" applyFont="1" applyAlignment="1">
      <alignment horizontal="right" vertical="justify"/>
    </xf>
    <xf numFmtId="165" fontId="26" fillId="0" borderId="0" xfId="0" applyNumberFormat="1" applyFont="1" applyAlignment="1">
      <alignment vertical="justify"/>
    </xf>
    <xf numFmtId="0" fontId="28" fillId="0" borderId="0" xfId="0" applyFont="1"/>
    <xf numFmtId="0" fontId="28" fillId="0" borderId="0" xfId="0" applyFont="1" applyAlignment="1">
      <alignment horizontal="right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2" fillId="0" borderId="8" xfId="0" applyFont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10" xfId="0" applyFont="1" applyBorder="1" applyAlignment="1">
      <alignment vertical="top" wrapText="1"/>
    </xf>
    <xf numFmtId="0" fontId="32" fillId="0" borderId="11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32" fillId="0" borderId="12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3" fontId="29" fillId="0" borderId="0" xfId="0" applyNumberFormat="1" applyFont="1" applyAlignment="1">
      <alignment vertical="top" wrapText="1"/>
    </xf>
    <xf numFmtId="3" fontId="32" fillId="0" borderId="0" xfId="0" applyNumberFormat="1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1" fillId="0" borderId="0" xfId="0" applyFont="1" applyAlignment="1"/>
    <xf numFmtId="0" fontId="31" fillId="0" borderId="2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/>
    </xf>
    <xf numFmtId="0" fontId="39" fillId="0" borderId="5" xfId="0" applyFont="1" applyBorder="1" applyAlignment="1">
      <alignment horizontal="left" vertical="top" wrapText="1"/>
    </xf>
    <xf numFmtId="16" fontId="39" fillId="0" borderId="5" xfId="0" applyNumberFormat="1" applyFont="1" applyBorder="1" applyAlignment="1">
      <alignment horizontal="center" vertical="top" wrapText="1"/>
    </xf>
    <xf numFmtId="16" fontId="39" fillId="0" borderId="5" xfId="0" applyNumberFormat="1" applyFont="1" applyBorder="1" applyAlignment="1">
      <alignment horizontal="left" vertical="top" wrapText="1"/>
    </xf>
    <xf numFmtId="1" fontId="39" fillId="0" borderId="5" xfId="0" applyNumberFormat="1" applyFont="1" applyBorder="1" applyAlignment="1">
      <alignment horizontal="center" vertical="top" wrapText="1"/>
    </xf>
    <xf numFmtId="9" fontId="39" fillId="0" borderId="5" xfId="0" applyNumberFormat="1" applyFont="1" applyBorder="1" applyAlignment="1">
      <alignment horizontal="center" vertical="top" wrapText="1"/>
    </xf>
    <xf numFmtId="3" fontId="39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39" fillId="0" borderId="1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26" fillId="0" borderId="0" xfId="0" applyFont="1" applyAlignment="1"/>
    <xf numFmtId="0" fontId="12" fillId="0" borderId="10" xfId="0" applyFont="1" applyBorder="1" applyAlignment="1">
      <alignment wrapText="1"/>
    </xf>
    <xf numFmtId="0" fontId="35" fillId="0" borderId="4" xfId="0" applyFont="1" applyBorder="1" applyAlignment="1">
      <alignment vertical="top" wrapText="1"/>
    </xf>
    <xf numFmtId="0" fontId="37" fillId="2" borderId="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vertical="top" wrapText="1"/>
    </xf>
    <xf numFmtId="17" fontId="35" fillId="0" borderId="5" xfId="0" applyNumberFormat="1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3" fontId="35" fillId="0" borderId="0" xfId="0" applyNumberFormat="1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17" fontId="35" fillId="0" borderId="1" xfId="0" applyNumberFormat="1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0" fontId="38" fillId="0" borderId="0" xfId="0" applyFont="1" applyBorder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3" fontId="24" fillId="0" borderId="0" xfId="0" applyNumberFormat="1" applyFont="1" applyBorder="1" applyAlignment="1">
      <alignment vertical="center" wrapText="1"/>
    </xf>
    <xf numFmtId="17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wrapText="1"/>
    </xf>
    <xf numFmtId="3" fontId="24" fillId="0" borderId="0" xfId="0" applyNumberFormat="1" applyFont="1" applyBorder="1" applyAlignment="1">
      <alignment horizontal="right" vertical="top" wrapText="1"/>
    </xf>
    <xf numFmtId="3" fontId="29" fillId="0" borderId="0" xfId="0" applyNumberFormat="1" applyFont="1" applyFill="1" applyBorder="1" applyAlignment="1">
      <alignment vertical="top" wrapText="1"/>
    </xf>
    <xf numFmtId="0" fontId="32" fillId="0" borderId="0" xfId="0" applyFont="1" applyBorder="1" applyAlignment="1">
      <alignment horizontal="justify" vertical="top" wrapText="1"/>
    </xf>
    <xf numFmtId="0" fontId="31" fillId="0" borderId="0" xfId="0" applyFont="1" applyAlignment="1">
      <alignment horizontal="center"/>
    </xf>
    <xf numFmtId="3" fontId="42" fillId="0" borderId="0" xfId="0" applyNumberFormat="1" applyFont="1"/>
    <xf numFmtId="3" fontId="31" fillId="0" borderId="0" xfId="0" applyNumberFormat="1" applyFont="1"/>
    <xf numFmtId="3" fontId="31" fillId="0" borderId="0" xfId="0" applyNumberFormat="1" applyFont="1" applyAlignment="1"/>
    <xf numFmtId="3" fontId="9" fillId="0" borderId="1" xfId="0" applyNumberFormat="1" applyFont="1" applyBorder="1"/>
    <xf numFmtId="3" fontId="0" fillId="0" borderId="0" xfId="0" applyNumberFormat="1"/>
    <xf numFmtId="3" fontId="43" fillId="2" borderId="7" xfId="0" applyNumberFormat="1" applyFont="1" applyFill="1" applyBorder="1" applyAlignment="1">
      <alignment horizontal="center"/>
    </xf>
    <xf numFmtId="3" fontId="43" fillId="0" borderId="17" xfId="0" applyNumberFormat="1" applyFont="1" applyBorder="1"/>
    <xf numFmtId="3" fontId="44" fillId="0" borderId="17" xfId="0" applyNumberFormat="1" applyFont="1" applyBorder="1"/>
    <xf numFmtId="3" fontId="44" fillId="0" borderId="1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 applyAlignment="1">
      <alignment wrapText="1"/>
    </xf>
    <xf numFmtId="3" fontId="43" fillId="3" borderId="1" xfId="0" applyNumberFormat="1" applyFont="1" applyFill="1" applyBorder="1"/>
    <xf numFmtId="0" fontId="17" fillId="0" borderId="0" xfId="0" applyFont="1" applyFill="1"/>
    <xf numFmtId="0" fontId="20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7" fontId="44" fillId="0" borderId="1" xfId="0" applyNumberFormat="1" applyFont="1" applyBorder="1" applyAlignment="1">
      <alignment horizontal="center" vertical="center" wrapText="1"/>
    </xf>
    <xf numFmtId="3" fontId="44" fillId="0" borderId="1" xfId="3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left" vertical="center" wrapText="1"/>
    </xf>
    <xf numFmtId="0" fontId="44" fillId="0" borderId="17" xfId="3" applyNumberFormat="1" applyFont="1" applyBorder="1" applyAlignment="1">
      <alignment horizontal="center" vertical="center" wrapText="1"/>
    </xf>
    <xf numFmtId="17" fontId="45" fillId="0" borderId="1" xfId="0" applyNumberFormat="1" applyFont="1" applyBorder="1" applyAlignment="1">
      <alignment horizontal="center" vertical="center" wrapText="1"/>
    </xf>
    <xf numFmtId="3" fontId="45" fillId="0" borderId="17" xfId="3" applyNumberFormat="1" applyFont="1" applyBorder="1" applyAlignment="1">
      <alignment horizontal="center" vertical="center" wrapText="1"/>
    </xf>
    <xf numFmtId="9" fontId="44" fillId="0" borderId="17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left" vertical="center" wrapText="1"/>
    </xf>
    <xf numFmtId="17" fontId="44" fillId="0" borderId="4" xfId="0" applyNumberFormat="1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3" fontId="44" fillId="0" borderId="4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3" fontId="9" fillId="0" borderId="0" xfId="0" applyNumberFormat="1" applyFont="1" applyAlignment="1"/>
    <xf numFmtId="9" fontId="0" fillId="0" borderId="1" xfId="0" applyNumberFormat="1" applyBorder="1" applyAlignment="1">
      <alignment horizontal="center"/>
    </xf>
    <xf numFmtId="171" fontId="0" fillId="0" borderId="1" xfId="3" applyNumberFormat="1" applyFon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44" fillId="0" borderId="1" xfId="0" applyFont="1" applyBorder="1" applyAlignment="1">
      <alignment horizontal="justify" vertical="top" wrapText="1"/>
    </xf>
    <xf numFmtId="0" fontId="45" fillId="0" borderId="1" xfId="0" applyFont="1" applyFill="1" applyBorder="1" applyAlignment="1">
      <alignment horizontal="justify" vertical="top" wrapText="1"/>
    </xf>
    <xf numFmtId="0" fontId="44" fillId="0" borderId="1" xfId="0" applyFont="1" applyFill="1" applyBorder="1" applyAlignment="1">
      <alignment horizontal="justify" vertical="top" wrapText="1"/>
    </xf>
    <xf numFmtId="169" fontId="44" fillId="0" borderId="4" xfId="0" applyNumberFormat="1" applyFont="1" applyFill="1" applyBorder="1" applyAlignment="1">
      <alignment horizontal="justify" vertical="top" wrapText="1"/>
    </xf>
    <xf numFmtId="0" fontId="44" fillId="0" borderId="17" xfId="0" applyFont="1" applyBorder="1" applyAlignment="1">
      <alignment horizontal="justify" vertical="top" wrapText="1"/>
    </xf>
    <xf numFmtId="0" fontId="44" fillId="0" borderId="18" xfId="0" applyFont="1" applyBorder="1" applyAlignment="1">
      <alignment horizontal="justify" vertical="top" wrapText="1"/>
    </xf>
    <xf numFmtId="0" fontId="44" fillId="0" borderId="4" xfId="0" applyFont="1" applyBorder="1" applyAlignment="1">
      <alignment horizontal="justify" vertical="top" wrapText="1"/>
    </xf>
    <xf numFmtId="167" fontId="44" fillId="0" borderId="17" xfId="1" applyFont="1" applyFill="1" applyBorder="1" applyAlignment="1">
      <alignment horizontal="center" vertical="center" wrapText="1"/>
    </xf>
    <xf numFmtId="167" fontId="44" fillId="0" borderId="4" xfId="1" applyFont="1" applyFill="1" applyBorder="1" applyAlignment="1">
      <alignment horizontal="center" vertical="center" wrapText="1"/>
    </xf>
    <xf numFmtId="167" fontId="6" fillId="0" borderId="19" xfId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top" wrapText="1"/>
    </xf>
    <xf numFmtId="3" fontId="5" fillId="0" borderId="21" xfId="0" applyNumberFormat="1" applyFont="1" applyFill="1" applyBorder="1" applyAlignment="1">
      <alignment horizontal="right"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167" fontId="6" fillId="0" borderId="16" xfId="1" applyFont="1" applyFill="1" applyBorder="1" applyAlignment="1">
      <alignment horizontal="right" vertical="top" wrapText="1"/>
    </xf>
    <xf numFmtId="167" fontId="39" fillId="0" borderId="16" xfId="1" applyFont="1" applyBorder="1" applyAlignment="1">
      <alignment horizontal="right" vertical="top" wrapText="1"/>
    </xf>
    <xf numFmtId="167" fontId="15" fillId="0" borderId="16" xfId="1" applyFont="1" applyBorder="1" applyAlignment="1">
      <alignment horizontal="right" vertical="top" wrapText="1"/>
    </xf>
    <xf numFmtId="167" fontId="6" fillId="0" borderId="16" xfId="1" applyFont="1" applyBorder="1" applyAlignment="1">
      <alignment horizontal="right" vertical="top" wrapText="1"/>
    </xf>
    <xf numFmtId="167" fontId="6" fillId="0" borderId="12" xfId="1" applyFont="1" applyBorder="1" applyAlignment="1">
      <alignment horizontal="right" vertical="top" wrapText="1"/>
    </xf>
    <xf numFmtId="0" fontId="48" fillId="0" borderId="5" xfId="0" applyFont="1" applyBorder="1" applyAlignment="1">
      <alignment horizontal="justify" vertical="top" wrapText="1"/>
    </xf>
    <xf numFmtId="17" fontId="32" fillId="0" borderId="1" xfId="0" applyNumberFormat="1" applyFont="1" applyBorder="1" applyAlignment="1">
      <alignment horizontal="center" vertical="top" wrapText="1"/>
    </xf>
    <xf numFmtId="3" fontId="32" fillId="0" borderId="1" xfId="0" applyNumberFormat="1" applyFont="1" applyBorder="1" applyAlignment="1">
      <alignment horizontal="center" vertical="top" wrapText="1"/>
    </xf>
    <xf numFmtId="3" fontId="32" fillId="0" borderId="1" xfId="0" applyNumberFormat="1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167" fontId="3" fillId="0" borderId="1" xfId="1" applyFont="1" applyBorder="1" applyAlignment="1">
      <alignment vertical="center" wrapText="1"/>
    </xf>
    <xf numFmtId="167" fontId="3" fillId="0" borderId="1" xfId="1" applyFont="1" applyBorder="1" applyAlignment="1">
      <alignment horizontal="right" vertical="top" wrapText="1"/>
    </xf>
    <xf numFmtId="167" fontId="36" fillId="2" borderId="6" xfId="1" applyFont="1" applyFill="1" applyBorder="1" applyAlignment="1">
      <alignment vertical="top" wrapText="1"/>
    </xf>
    <xf numFmtId="0" fontId="48" fillId="0" borderId="5" xfId="0" applyFont="1" applyFill="1" applyBorder="1" applyAlignment="1">
      <alignment vertical="top" wrapText="1"/>
    </xf>
    <xf numFmtId="167" fontId="3" fillId="0" borderId="5" xfId="1" applyFont="1" applyBorder="1" applyAlignment="1">
      <alignment horizontal="right" vertical="top" wrapText="1"/>
    </xf>
    <xf numFmtId="167" fontId="36" fillId="2" borderId="22" xfId="1" applyFont="1" applyFill="1" applyBorder="1" applyAlignment="1">
      <alignment vertical="top" wrapText="1"/>
    </xf>
    <xf numFmtId="167" fontId="5" fillId="0" borderId="15" xfId="1" applyFont="1" applyBorder="1" applyAlignment="1">
      <alignment horizontal="right" vertical="top" wrapText="1"/>
    </xf>
    <xf numFmtId="167" fontId="15" fillId="3" borderId="16" xfId="1" applyFont="1" applyFill="1" applyBorder="1" applyAlignment="1">
      <alignment horizontal="right" vertical="top" wrapText="1"/>
    </xf>
    <xf numFmtId="167" fontId="6" fillId="3" borderId="16" xfId="1" applyFont="1" applyFill="1" applyBorder="1" applyAlignment="1">
      <alignment horizontal="right" vertical="top" wrapText="1"/>
    </xf>
    <xf numFmtId="167" fontId="31" fillId="0" borderId="16" xfId="1" applyFont="1" applyBorder="1" applyAlignment="1">
      <alignment horizontal="right" vertical="top" wrapText="1"/>
    </xf>
    <xf numFmtId="167" fontId="31" fillId="0" borderId="12" xfId="1" applyFont="1" applyBorder="1" applyAlignment="1">
      <alignment horizontal="right" vertical="top" wrapText="1"/>
    </xf>
    <xf numFmtId="167" fontId="10" fillId="3" borderId="1" xfId="1" applyFont="1" applyFill="1" applyBorder="1" applyAlignment="1">
      <alignment horizontal="right"/>
    </xf>
    <xf numFmtId="167" fontId="10" fillId="0" borderId="1" xfId="1" applyFont="1" applyBorder="1" applyAlignment="1">
      <alignment horizontal="right"/>
    </xf>
    <xf numFmtId="167" fontId="9" fillId="0" borderId="1" xfId="1" applyFont="1" applyBorder="1" applyAlignment="1">
      <alignment horizontal="right"/>
    </xf>
    <xf numFmtId="167" fontId="9" fillId="3" borderId="1" xfId="1" applyFont="1" applyFill="1" applyBorder="1" applyAlignment="1">
      <alignment horizontal="right"/>
    </xf>
    <xf numFmtId="167" fontId="9" fillId="3" borderId="4" xfId="1" applyFont="1" applyFill="1" applyBorder="1" applyAlignment="1">
      <alignment horizontal="right"/>
    </xf>
    <xf numFmtId="167" fontId="9" fillId="2" borderId="23" xfId="1" applyFont="1" applyFill="1" applyBorder="1" applyAlignment="1">
      <alignment horizontal="right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9" fillId="2" borderId="1" xfId="0" applyNumberFormat="1" applyFont="1" applyFill="1" applyBorder="1" applyAlignment="1">
      <alignment horizontal="center"/>
    </xf>
    <xf numFmtId="3" fontId="9" fillId="2" borderId="24" xfId="0" applyNumberFormat="1" applyFont="1" applyFill="1" applyBorder="1" applyAlignment="1">
      <alignment horizontal="center"/>
    </xf>
    <xf numFmtId="167" fontId="9" fillId="3" borderId="17" xfId="1" applyFont="1" applyFill="1" applyBorder="1" applyAlignment="1">
      <alignment horizontal="right"/>
    </xf>
    <xf numFmtId="3" fontId="9" fillId="0" borderId="8" xfId="0" applyNumberFormat="1" applyFont="1" applyBorder="1"/>
    <xf numFmtId="3" fontId="10" fillId="0" borderId="17" xfId="0" applyNumberFormat="1" applyFont="1" applyBorder="1"/>
    <xf numFmtId="167" fontId="43" fillId="0" borderId="1" xfId="1" applyFont="1" applyBorder="1" applyAlignment="1">
      <alignment horizontal="right"/>
    </xf>
    <xf numFmtId="167" fontId="43" fillId="0" borderId="17" xfId="1" applyFont="1" applyFill="1" applyBorder="1" applyAlignment="1">
      <alignment horizontal="right"/>
    </xf>
    <xf numFmtId="167" fontId="44" fillId="0" borderId="1" xfId="1" applyFont="1" applyBorder="1" applyAlignment="1">
      <alignment horizontal="right"/>
    </xf>
    <xf numFmtId="167" fontId="43" fillId="0" borderId="1" xfId="1" applyFont="1" applyFill="1" applyBorder="1" applyAlignment="1">
      <alignment horizontal="right"/>
    </xf>
    <xf numFmtId="167" fontId="44" fillId="0" borderId="1" xfId="1" applyFont="1" applyBorder="1"/>
    <xf numFmtId="167" fontId="44" fillId="0" borderId="1" xfId="1" applyFont="1" applyFill="1" applyBorder="1"/>
    <xf numFmtId="167" fontId="43" fillId="3" borderId="1" xfId="1" applyFont="1" applyFill="1" applyBorder="1" applyAlignment="1">
      <alignment horizontal="right"/>
    </xf>
    <xf numFmtId="0" fontId="6" fillId="0" borderId="25" xfId="0" applyFont="1" applyBorder="1" applyAlignment="1">
      <alignment horizontal="left" vertical="top" wrapText="1"/>
    </xf>
    <xf numFmtId="0" fontId="5" fillId="2" borderId="26" xfId="0" applyFont="1" applyFill="1" applyBorder="1" applyAlignment="1">
      <alignment vertical="top" wrapText="1"/>
    </xf>
    <xf numFmtId="3" fontId="5" fillId="2" borderId="22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15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3" fontId="9" fillId="0" borderId="5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right"/>
    </xf>
    <xf numFmtId="3" fontId="10" fillId="0" borderId="1" xfId="1" applyNumberFormat="1" applyFont="1" applyBorder="1" applyAlignment="1">
      <alignment horizontal="right"/>
    </xf>
    <xf numFmtId="3" fontId="9" fillId="0" borderId="16" xfId="1" applyNumberFormat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3" fillId="0" borderId="0" xfId="1" applyNumberFormat="1" applyFont="1"/>
    <xf numFmtId="3" fontId="9" fillId="0" borderId="4" xfId="1" applyNumberFormat="1" applyFont="1" applyBorder="1" applyAlignment="1">
      <alignment horizontal="right"/>
    </xf>
    <xf numFmtId="3" fontId="22" fillId="0" borderId="4" xfId="1" applyNumberFormat="1" applyFont="1" applyBorder="1" applyAlignment="1">
      <alignment horizontal="right"/>
    </xf>
    <xf numFmtId="3" fontId="14" fillId="0" borderId="4" xfId="1" applyNumberFormat="1" applyFont="1" applyBorder="1" applyAlignment="1">
      <alignment horizontal="right"/>
    </xf>
    <xf numFmtId="3" fontId="9" fillId="2" borderId="23" xfId="1" applyNumberFormat="1" applyFont="1" applyFill="1" applyBorder="1" applyAlignment="1">
      <alignment horizontal="right"/>
    </xf>
    <xf numFmtId="3" fontId="9" fillId="2" borderId="6" xfId="1" applyNumberFormat="1" applyFont="1" applyFill="1" applyBorder="1" applyAlignment="1">
      <alignment horizontal="right"/>
    </xf>
    <xf numFmtId="3" fontId="10" fillId="0" borderId="16" xfId="1" applyNumberFormat="1" applyFont="1" applyBorder="1" applyAlignment="1">
      <alignment horizontal="right"/>
    </xf>
    <xf numFmtId="9" fontId="12" fillId="0" borderId="1" xfId="0" applyNumberFormat="1" applyFont="1" applyBorder="1" applyAlignment="1">
      <alignment horizontal="center"/>
    </xf>
    <xf numFmtId="0" fontId="44" fillId="0" borderId="27" xfId="0" applyFont="1" applyBorder="1" applyAlignment="1">
      <alignment horizontal="center" vertical="center" wrapText="1"/>
    </xf>
    <xf numFmtId="17" fontId="44" fillId="0" borderId="27" xfId="0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justify" vertical="top" wrapText="1"/>
    </xf>
    <xf numFmtId="0" fontId="44" fillId="0" borderId="27" xfId="0" applyFont="1" applyFill="1" applyBorder="1" applyAlignment="1">
      <alignment horizontal="justify" vertical="top" wrapText="1"/>
    </xf>
    <xf numFmtId="167" fontId="44" fillId="0" borderId="27" xfId="1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1" fontId="44" fillId="0" borderId="27" xfId="0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left"/>
    </xf>
    <xf numFmtId="0" fontId="51" fillId="0" borderId="29" xfId="0" applyFont="1" applyBorder="1" applyAlignment="1"/>
    <xf numFmtId="0" fontId="48" fillId="0" borderId="29" xfId="0" applyFont="1" applyBorder="1" applyAlignment="1">
      <alignment horizontal="center"/>
    </xf>
    <xf numFmtId="0" fontId="36" fillId="0" borderId="30" xfId="0" applyFont="1" applyBorder="1" applyAlignment="1"/>
    <xf numFmtId="167" fontId="51" fillId="0" borderId="0" xfId="1" applyFont="1" applyBorder="1" applyAlignment="1">
      <alignment horizontal="left"/>
    </xf>
    <xf numFmtId="166" fontId="51" fillId="0" borderId="0" xfId="2" applyFont="1" applyBorder="1" applyAlignment="1">
      <alignment horizontal="right" vertical="justify"/>
    </xf>
    <xf numFmtId="168" fontId="51" fillId="0" borderId="0" xfId="0" applyNumberFormat="1" applyFont="1" applyBorder="1" applyAlignment="1">
      <alignment vertical="justify"/>
    </xf>
    <xf numFmtId="168" fontId="51" fillId="0" borderId="20" xfId="0" applyNumberFormat="1" applyFont="1" applyBorder="1" applyAlignment="1">
      <alignment vertical="justify"/>
    </xf>
    <xf numFmtId="166" fontId="51" fillId="0" borderId="0" xfId="2" applyFont="1" applyBorder="1" applyAlignment="1">
      <alignment vertical="justify"/>
    </xf>
    <xf numFmtId="0" fontId="51" fillId="0" borderId="0" xfId="0" applyFont="1" applyBorder="1" applyAlignment="1">
      <alignment vertical="justify"/>
    </xf>
    <xf numFmtId="0" fontId="51" fillId="0" borderId="20" xfId="0" applyFont="1" applyBorder="1" applyAlignment="1">
      <alignment vertical="justify"/>
    </xf>
    <xf numFmtId="167" fontId="51" fillId="0" borderId="0" xfId="0" applyNumberFormat="1" applyFont="1" applyBorder="1" applyAlignment="1">
      <alignment horizontal="left"/>
    </xf>
    <xf numFmtId="166" fontId="51" fillId="0" borderId="0" xfId="0" applyNumberFormat="1" applyFont="1" applyBorder="1" applyAlignment="1">
      <alignment vertical="justify"/>
    </xf>
    <xf numFmtId="0" fontId="51" fillId="0" borderId="31" xfId="0" applyFont="1" applyBorder="1" applyAlignment="1">
      <alignment horizontal="left"/>
    </xf>
    <xf numFmtId="0" fontId="48" fillId="0" borderId="31" xfId="0" applyFont="1" applyBorder="1"/>
    <xf numFmtId="0" fontId="51" fillId="0" borderId="32" xfId="0" applyFont="1" applyBorder="1" applyAlignment="1">
      <alignment horizontal="right"/>
    </xf>
    <xf numFmtId="0" fontId="46" fillId="0" borderId="29" xfId="0" applyFont="1" applyBorder="1" applyAlignment="1">
      <alignment wrapText="1"/>
    </xf>
    <xf numFmtId="167" fontId="43" fillId="0" borderId="0" xfId="1" applyFont="1" applyAlignment="1">
      <alignment horizontal="right" vertical="justify"/>
    </xf>
    <xf numFmtId="0" fontId="52" fillId="0" borderId="0" xfId="0" applyFont="1" applyAlignment="1">
      <alignment horizontal="left" vertical="justify"/>
    </xf>
    <xf numFmtId="0" fontId="53" fillId="0" borderId="0" xfId="0" applyFont="1" applyAlignment="1"/>
    <xf numFmtId="165" fontId="43" fillId="0" borderId="0" xfId="0" applyNumberFormat="1" applyFont="1" applyAlignment="1">
      <alignment vertical="justify"/>
    </xf>
    <xf numFmtId="0" fontId="44" fillId="0" borderId="0" xfId="0" applyFont="1" applyAlignment="1"/>
    <xf numFmtId="0" fontId="51" fillId="0" borderId="0" xfId="0" applyFont="1"/>
    <xf numFmtId="0" fontId="51" fillId="0" borderId="0" xfId="0" applyFont="1" applyAlignment="1">
      <alignment horizontal="right"/>
    </xf>
    <xf numFmtId="0" fontId="8" fillId="0" borderId="0" xfId="0" applyFont="1" applyBorder="1" applyAlignment="1"/>
    <xf numFmtId="0" fontId="3" fillId="0" borderId="0" xfId="0" applyFont="1" applyBorder="1" applyAlignment="1"/>
    <xf numFmtId="0" fontId="46" fillId="0" borderId="29" xfId="0" applyFont="1" applyBorder="1" applyAlignment="1"/>
    <xf numFmtId="0" fontId="46" fillId="0" borderId="0" xfId="0" applyFont="1" applyAlignment="1">
      <alignment horizontal="left" vertical="justify"/>
    </xf>
    <xf numFmtId="0" fontId="46" fillId="0" borderId="0" xfId="0" applyFont="1" applyAlignment="1">
      <alignment horizontal="center" vertical="justify"/>
    </xf>
    <xf numFmtId="0" fontId="7" fillId="0" borderId="0" xfId="0" applyFont="1" applyAlignment="1"/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left" vertical="justify"/>
    </xf>
    <xf numFmtId="166" fontId="46" fillId="0" borderId="0" xfId="2" applyFont="1" applyAlignment="1">
      <alignment horizontal="right" vertical="justify"/>
    </xf>
    <xf numFmtId="167" fontId="46" fillId="0" borderId="0" xfId="1" applyFont="1" applyAlignment="1">
      <alignment vertical="justify"/>
    </xf>
    <xf numFmtId="166" fontId="46" fillId="0" borderId="0" xfId="2" applyFont="1" applyAlignment="1">
      <alignment vertical="justify"/>
    </xf>
    <xf numFmtId="0" fontId="53" fillId="0" borderId="0" xfId="0" applyFont="1"/>
    <xf numFmtId="0" fontId="44" fillId="0" borderId="0" xfId="0" applyFont="1"/>
    <xf numFmtId="0" fontId="51" fillId="2" borderId="4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top" wrapText="1"/>
    </xf>
    <xf numFmtId="0" fontId="48" fillId="0" borderId="17" xfId="0" applyFont="1" applyBorder="1" applyAlignment="1">
      <alignment horizontal="left" vertical="top" wrapText="1"/>
    </xf>
    <xf numFmtId="3" fontId="48" fillId="0" borderId="17" xfId="0" applyNumberFormat="1" applyFont="1" applyBorder="1" applyAlignment="1">
      <alignment horizontal="center" vertical="top" wrapText="1"/>
    </xf>
    <xf numFmtId="167" fontId="48" fillId="0" borderId="17" xfId="1" applyFont="1" applyBorder="1" applyAlignment="1">
      <alignment horizontal="right" vertical="top" wrapText="1"/>
    </xf>
    <xf numFmtId="0" fontId="48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3" fontId="48" fillId="0" borderId="1" xfId="0" applyNumberFormat="1" applyFont="1" applyBorder="1" applyAlignment="1">
      <alignment horizontal="center" vertical="top" wrapText="1"/>
    </xf>
    <xf numFmtId="167" fontId="48" fillId="0" borderId="1" xfId="1" applyFont="1" applyBorder="1" applyAlignment="1">
      <alignment horizontal="right" vertical="top" wrapText="1"/>
    </xf>
    <xf numFmtId="3" fontId="48" fillId="0" borderId="1" xfId="0" applyNumberFormat="1" applyFont="1" applyBorder="1" applyAlignment="1">
      <alignment horizontal="right" vertical="top" wrapText="1"/>
    </xf>
    <xf numFmtId="0" fontId="48" fillId="0" borderId="1" xfId="0" applyFont="1" applyBorder="1" applyAlignment="1">
      <alignment vertical="top" wrapText="1"/>
    </xf>
    <xf numFmtId="0" fontId="51" fillId="0" borderId="1" xfId="0" applyFont="1" applyBorder="1" applyAlignment="1">
      <alignment horizontal="center" vertical="top" wrapText="1"/>
    </xf>
    <xf numFmtId="0" fontId="51" fillId="0" borderId="1" xfId="0" applyFont="1" applyBorder="1" applyAlignment="1">
      <alignment vertical="top" wrapText="1"/>
    </xf>
    <xf numFmtId="3" fontId="51" fillId="0" borderId="1" xfId="0" applyNumberFormat="1" applyFont="1" applyBorder="1" applyAlignment="1">
      <alignment horizontal="right" vertical="top" wrapText="1"/>
    </xf>
    <xf numFmtId="167" fontId="51" fillId="0" borderId="1" xfId="1" applyFont="1" applyBorder="1" applyAlignment="1">
      <alignment horizontal="right" vertical="top" wrapText="1"/>
    </xf>
    <xf numFmtId="3" fontId="11" fillId="0" borderId="0" xfId="0" applyNumberFormat="1" applyFont="1" applyFill="1"/>
    <xf numFmtId="0" fontId="8" fillId="0" borderId="0" xfId="0" applyFont="1" applyAlignment="1"/>
    <xf numFmtId="0" fontId="54" fillId="0" borderId="0" xfId="0" applyFont="1" applyAlignment="1">
      <alignment horizontal="left" vertical="justify"/>
    </xf>
    <xf numFmtId="165" fontId="46" fillId="0" borderId="0" xfId="0" applyNumberFormat="1" applyFont="1" applyAlignment="1">
      <alignment vertical="justify"/>
    </xf>
    <xf numFmtId="0" fontId="48" fillId="0" borderId="0" xfId="0" applyFont="1"/>
    <xf numFmtId="0" fontId="51" fillId="0" borderId="0" xfId="0" applyFont="1" applyAlignment="1"/>
    <xf numFmtId="0" fontId="51" fillId="2" borderId="7" xfId="0" applyFont="1" applyFill="1" applyBorder="1" applyAlignment="1">
      <alignment horizontal="center" vertical="center" wrapText="1"/>
    </xf>
    <xf numFmtId="0" fontId="51" fillId="2" borderId="23" xfId="0" applyFont="1" applyFill="1" applyBorder="1" applyAlignment="1">
      <alignment horizontal="center" vertical="center" wrapText="1"/>
    </xf>
    <xf numFmtId="3" fontId="51" fillId="2" borderId="23" xfId="0" applyNumberFormat="1" applyFont="1" applyFill="1" applyBorder="1" applyAlignment="1">
      <alignment horizontal="center" vertical="center" wrapText="1"/>
    </xf>
    <xf numFmtId="3" fontId="51" fillId="2" borderId="6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3" fontId="48" fillId="0" borderId="17" xfId="0" applyNumberFormat="1" applyFont="1" applyBorder="1" applyAlignment="1">
      <alignment horizontal="right" vertical="center" wrapText="1"/>
    </xf>
    <xf numFmtId="3" fontId="48" fillId="0" borderId="17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right" vertical="center" wrapText="1"/>
    </xf>
    <xf numFmtId="1" fontId="44" fillId="0" borderId="1" xfId="0" applyNumberFormat="1" applyFont="1" applyBorder="1" applyAlignment="1">
      <alignment horizontal="center" vertical="center"/>
    </xf>
    <xf numFmtId="0" fontId="47" fillId="0" borderId="0" xfId="0" applyFont="1" applyFill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3" fontId="48" fillId="0" borderId="1" xfId="0" applyNumberFormat="1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justify" vertical="center" wrapText="1"/>
    </xf>
    <xf numFmtId="0" fontId="44" fillId="0" borderId="1" xfId="0" applyFont="1" applyFill="1" applyBorder="1" applyAlignment="1">
      <alignment horizontal="justify"/>
    </xf>
    <xf numFmtId="170" fontId="44" fillId="0" borderId="1" xfId="1" applyNumberFormat="1" applyFont="1" applyFill="1" applyBorder="1" applyAlignment="1">
      <alignment vertical="center" wrapText="1"/>
    </xf>
    <xf numFmtId="1" fontId="44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justify" vertical="center"/>
    </xf>
    <xf numFmtId="170" fontId="44" fillId="0" borderId="1" xfId="1" applyNumberFormat="1" applyFont="1" applyFill="1" applyBorder="1" applyAlignment="1">
      <alignment horizontal="right" vertical="center" wrapText="1"/>
    </xf>
    <xf numFmtId="170" fontId="44" fillId="0" borderId="1" xfId="0" applyNumberFormat="1" applyFont="1" applyBorder="1" applyAlignment="1">
      <alignment vertical="center"/>
    </xf>
    <xf numFmtId="0" fontId="44" fillId="0" borderId="1" xfId="0" applyFont="1" applyBorder="1" applyAlignment="1">
      <alignment horizontal="justify" vertical="center" wrapText="1"/>
    </xf>
    <xf numFmtId="0" fontId="55" fillId="0" borderId="1" xfId="0" applyFont="1" applyBorder="1" applyAlignment="1">
      <alignment horizontal="left" vertical="top" wrapText="1"/>
    </xf>
    <xf numFmtId="0" fontId="51" fillId="0" borderId="0" xfId="0" applyFont="1" applyAlignment="1">
      <alignment vertical="top" wrapText="1"/>
    </xf>
    <xf numFmtId="3" fontId="51" fillId="0" borderId="0" xfId="0" applyNumberFormat="1" applyFont="1" applyAlignment="1">
      <alignment horizontal="right" vertical="top" wrapText="1"/>
    </xf>
    <xf numFmtId="3" fontId="5" fillId="0" borderId="0" xfId="0" applyNumberFormat="1" applyFont="1" applyFill="1"/>
    <xf numFmtId="0" fontId="56" fillId="0" borderId="0" xfId="0" applyFont="1" applyAlignment="1">
      <alignment horizontal="left" vertical="justify"/>
    </xf>
    <xf numFmtId="168" fontId="46" fillId="0" borderId="0" xfId="0" applyNumberFormat="1" applyFont="1" applyAlignment="1">
      <alignment horizontal="right" vertical="justify"/>
    </xf>
    <xf numFmtId="0" fontId="51" fillId="0" borderId="33" xfId="0" applyFont="1" applyFill="1" applyBorder="1" applyAlignment="1">
      <alignment vertical="center"/>
    </xf>
    <xf numFmtId="0" fontId="51" fillId="0" borderId="29" xfId="0" applyFont="1" applyFill="1" applyBorder="1" applyAlignment="1">
      <alignment vertical="center"/>
    </xf>
    <xf numFmtId="0" fontId="48" fillId="0" borderId="1" xfId="0" applyFont="1" applyBorder="1" applyAlignment="1">
      <alignment horizontal="justify" vertical="top" wrapText="1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1" fillId="0" borderId="21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45" fillId="0" borderId="5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justify" vertical="top" wrapText="1"/>
    </xf>
    <xf numFmtId="0" fontId="45" fillId="0" borderId="2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justify" vertical="top" wrapText="1"/>
    </xf>
    <xf numFmtId="0" fontId="45" fillId="0" borderId="1" xfId="0" applyFont="1" applyFill="1" applyBorder="1" applyAlignment="1">
      <alignment horizontal="justify" vertical="top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51" fillId="0" borderId="36" xfId="0" applyFont="1" applyBorder="1" applyAlignment="1">
      <alignment horizontal="left"/>
    </xf>
    <xf numFmtId="0" fontId="51" fillId="0" borderId="31" xfId="0" applyFont="1" applyBorder="1" applyAlignment="1">
      <alignment horizontal="left"/>
    </xf>
    <xf numFmtId="0" fontId="44" fillId="0" borderId="9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justify" vertical="top" wrapText="1"/>
    </xf>
    <xf numFmtId="0" fontId="44" fillId="0" borderId="1" xfId="0" applyFont="1" applyBorder="1" applyAlignment="1">
      <alignment horizontal="justify" vertical="top" wrapText="1"/>
    </xf>
    <xf numFmtId="3" fontId="45" fillId="0" borderId="5" xfId="0" applyNumberFormat="1" applyFont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justify" vertical="top" wrapText="1"/>
    </xf>
    <xf numFmtId="0" fontId="44" fillId="0" borderId="27" xfId="0" applyFont="1" applyFill="1" applyBorder="1" applyAlignment="1">
      <alignment horizontal="justify" vertical="top" wrapText="1"/>
    </xf>
    <xf numFmtId="0" fontId="44" fillId="0" borderId="17" xfId="0" applyFont="1" applyFill="1" applyBorder="1" applyAlignment="1">
      <alignment horizontal="justify" vertical="top" wrapText="1"/>
    </xf>
    <xf numFmtId="0" fontId="45" fillId="0" borderId="1" xfId="0" applyFont="1" applyBorder="1" applyAlignment="1">
      <alignment horizontal="justify" vertical="top" wrapText="1"/>
    </xf>
    <xf numFmtId="0" fontId="44" fillId="0" borderId="10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17" fontId="45" fillId="0" borderId="1" xfId="0" applyNumberFormat="1" applyFont="1" applyBorder="1" applyAlignment="1">
      <alignment horizontal="center" vertical="center" wrapText="1"/>
    </xf>
    <xf numFmtId="167" fontId="44" fillId="0" borderId="10" xfId="1" applyFont="1" applyFill="1" applyBorder="1" applyAlignment="1">
      <alignment horizontal="center" vertical="center" wrapText="1"/>
    </xf>
    <xf numFmtId="167" fontId="44" fillId="0" borderId="27" xfId="1" applyFont="1" applyFill="1" applyBorder="1" applyAlignment="1">
      <alignment horizontal="center" vertical="center" wrapText="1"/>
    </xf>
    <xf numFmtId="167" fontId="44" fillId="0" borderId="17" xfId="1" applyFont="1" applyFill="1" applyBorder="1" applyAlignment="1">
      <alignment horizontal="center" vertical="center" wrapText="1"/>
    </xf>
    <xf numFmtId="17" fontId="44" fillId="0" borderId="10" xfId="0" applyNumberFormat="1" applyFont="1" applyBorder="1" applyAlignment="1">
      <alignment horizontal="center" vertical="center" wrapText="1"/>
    </xf>
    <xf numFmtId="17" fontId="44" fillId="0" borderId="27" xfId="0" applyNumberFormat="1" applyFont="1" applyBorder="1" applyAlignment="1">
      <alignment horizontal="center" vertical="center" wrapText="1"/>
    </xf>
    <xf numFmtId="17" fontId="44" fillId="0" borderId="17" xfId="0" applyNumberFormat="1" applyFont="1" applyBorder="1" applyAlignment="1">
      <alignment horizontal="center" vertical="center" wrapText="1"/>
    </xf>
    <xf numFmtId="167" fontId="45" fillId="0" borderId="5" xfId="1" applyFont="1" applyFill="1" applyBorder="1" applyAlignment="1">
      <alignment horizontal="center" vertical="center" wrapText="1"/>
    </xf>
    <xf numFmtId="167" fontId="45" fillId="0" borderId="1" xfId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3" fontId="45" fillId="0" borderId="1" xfId="3" applyNumberFormat="1" applyFont="1" applyBorder="1" applyAlignment="1">
      <alignment horizontal="center" vertical="center" wrapText="1"/>
    </xf>
    <xf numFmtId="17" fontId="45" fillId="0" borderId="5" xfId="0" applyNumberFormat="1" applyFont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66" fontId="5" fillId="2" borderId="5" xfId="2" applyFont="1" applyFill="1" applyBorder="1" applyAlignment="1">
      <alignment horizontal="center" vertical="center" wrapText="1"/>
    </xf>
    <xf numFmtId="166" fontId="5" fillId="2" borderId="4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center"/>
    </xf>
    <xf numFmtId="0" fontId="49" fillId="0" borderId="2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wrapText="1"/>
    </xf>
    <xf numFmtId="0" fontId="50" fillId="0" borderId="31" xfId="0" applyFont="1" applyBorder="1" applyAlignment="1">
      <alignment horizontal="center"/>
    </xf>
    <xf numFmtId="0" fontId="50" fillId="0" borderId="32" xfId="0" applyFont="1" applyBorder="1" applyAlignment="1">
      <alignment horizontal="center"/>
    </xf>
    <xf numFmtId="0" fontId="50" fillId="0" borderId="29" xfId="0" applyFont="1" applyBorder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/>
    </xf>
    <xf numFmtId="0" fontId="50" fillId="0" borderId="2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46" fillId="0" borderId="29" xfId="0" applyFont="1" applyBorder="1" applyAlignment="1">
      <alignment horizontal="left" vertical="top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top" wrapText="1"/>
    </xf>
    <xf numFmtId="0" fontId="51" fillId="2" borderId="14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0" fontId="51" fillId="2" borderId="34" xfId="0" applyFont="1" applyFill="1" applyBorder="1" applyAlignment="1">
      <alignment horizontal="center" vertical="center" wrapText="1"/>
    </xf>
    <xf numFmtId="168" fontId="46" fillId="2" borderId="5" xfId="0" applyNumberFormat="1" applyFont="1" applyFill="1" applyBorder="1" applyAlignment="1">
      <alignment horizontal="center" vertical="justify"/>
    </xf>
    <xf numFmtId="0" fontId="51" fillId="2" borderId="35" xfId="0" applyFont="1" applyFill="1" applyBorder="1" applyAlignment="1">
      <alignment horizontal="center" vertical="center" wrapText="1"/>
    </xf>
    <xf numFmtId="0" fontId="51" fillId="2" borderId="2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3" fillId="0" borderId="29" xfId="0" applyFont="1" applyBorder="1" applyAlignment="1">
      <alignment horizontal="left" vertical="top"/>
    </xf>
    <xf numFmtId="0" fontId="50" fillId="0" borderId="0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top" wrapText="1"/>
    </xf>
    <xf numFmtId="0" fontId="29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7" fillId="2" borderId="13" xfId="0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center" vertical="center" wrapText="1"/>
    </xf>
    <xf numFmtId="0" fontId="36" fillId="2" borderId="42" xfId="0" applyFont="1" applyFill="1" applyBorder="1" applyAlignment="1">
      <alignment horizontal="right" vertical="top" wrapText="1"/>
    </xf>
    <xf numFmtId="0" fontId="36" fillId="2" borderId="43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right" vertical="top" wrapText="1"/>
    </xf>
    <xf numFmtId="0" fontId="36" fillId="2" borderId="38" xfId="0" applyFont="1" applyFill="1" applyBorder="1" applyAlignment="1">
      <alignment horizontal="right" vertical="top" wrapText="1"/>
    </xf>
    <xf numFmtId="0" fontId="36" fillId="0" borderId="0" xfId="0" applyFont="1" applyBorder="1" applyAlignment="1">
      <alignment horizontal="left" vertical="top" wrapText="1"/>
    </xf>
    <xf numFmtId="0" fontId="36" fillId="2" borderId="39" xfId="0" applyFont="1" applyFill="1" applyBorder="1" applyAlignment="1">
      <alignment horizontal="center" vertical="center" wrapText="1"/>
    </xf>
    <xf numFmtId="0" fontId="36" fillId="2" borderId="40" xfId="0" applyFont="1" applyFill="1" applyBorder="1" applyAlignment="1">
      <alignment horizontal="center" vertical="center" wrapText="1"/>
    </xf>
    <xf numFmtId="0" fontId="36" fillId="2" borderId="41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6" fillId="2" borderId="3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5" fillId="2" borderId="45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31" fillId="0" borderId="46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0" fontId="31" fillId="0" borderId="44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43" fillId="0" borderId="0" xfId="0" applyFont="1" applyAlignment="1">
      <alignment horizontal="left"/>
    </xf>
    <xf numFmtId="0" fontId="54" fillId="0" borderId="29" xfId="0" applyFont="1" applyBorder="1" applyAlignment="1">
      <alignment horizontal="left" vertical="justify"/>
    </xf>
    <xf numFmtId="0" fontId="43" fillId="0" borderId="29" xfId="0" applyFont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 wrapText="1"/>
    </xf>
    <xf numFmtId="3" fontId="10" fillId="2" borderId="25" xfId="0" applyNumberFormat="1" applyFont="1" applyFill="1" applyBorder="1" applyAlignment="1">
      <alignment horizontal="center"/>
    </xf>
    <xf numFmtId="3" fontId="10" fillId="2" borderId="47" xfId="0" applyNumberFormat="1" applyFont="1" applyFill="1" applyBorder="1" applyAlignment="1">
      <alignment horizontal="center"/>
    </xf>
    <xf numFmtId="3" fontId="10" fillId="2" borderId="44" xfId="0" applyNumberFormat="1" applyFont="1" applyFill="1" applyBorder="1" applyAlignment="1">
      <alignment horizont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43" fillId="0" borderId="29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3" fontId="43" fillId="2" borderId="48" xfId="0" applyNumberFormat="1" applyFont="1" applyFill="1" applyBorder="1" applyAlignment="1">
      <alignment horizontal="center"/>
    </xf>
    <xf numFmtId="3" fontId="43" fillId="2" borderId="49" xfId="0" applyNumberFormat="1" applyFont="1" applyFill="1" applyBorder="1" applyAlignment="1">
      <alignment horizontal="center"/>
    </xf>
    <xf numFmtId="3" fontId="43" fillId="2" borderId="50" xfId="0" applyNumberFormat="1" applyFont="1" applyFill="1" applyBorder="1" applyAlignment="1">
      <alignment horizontal="center" vertical="center"/>
    </xf>
    <xf numFmtId="3" fontId="43" fillId="2" borderId="26" xfId="0" applyNumberFormat="1" applyFont="1" applyFill="1" applyBorder="1" applyAlignment="1">
      <alignment horizontal="center" vertical="center"/>
    </xf>
    <xf numFmtId="3" fontId="43" fillId="2" borderId="35" xfId="0" applyNumberFormat="1" applyFont="1" applyFill="1" applyBorder="1" applyAlignment="1">
      <alignment horizontal="center" vertical="center"/>
    </xf>
    <xf numFmtId="3" fontId="43" fillId="2" borderId="22" xfId="0" applyNumberFormat="1" applyFont="1" applyFill="1" applyBorder="1" applyAlignment="1">
      <alignment horizontal="center" vertical="center"/>
    </xf>
    <xf numFmtId="3" fontId="43" fillId="2" borderId="42" xfId="0" applyNumberFormat="1" applyFont="1" applyFill="1" applyBorder="1" applyAlignment="1">
      <alignment horizontal="center"/>
    </xf>
    <xf numFmtId="3" fontId="43" fillId="2" borderId="51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50" fillId="0" borderId="0" xfId="0" applyFont="1" applyBorder="1" applyAlignment="1">
      <alignment horizontal="center" wrapText="1"/>
    </xf>
    <xf numFmtId="0" fontId="50" fillId="0" borderId="31" xfId="0" applyFont="1" applyBorder="1" applyAlignment="1">
      <alignment horizontal="center" wrapText="1"/>
    </xf>
    <xf numFmtId="3" fontId="9" fillId="0" borderId="0" xfId="0" applyNumberFormat="1" applyFont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/>
    </xf>
    <xf numFmtId="0" fontId="47" fillId="0" borderId="31" xfId="0" applyFont="1" applyBorder="1" applyAlignment="1">
      <alignment horizontal="center"/>
    </xf>
    <xf numFmtId="0" fontId="47" fillId="0" borderId="32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GRAFICOS!$D$10:$D$16</c:f>
              <c:strCache>
                <c:ptCount val="4"/>
                <c:pt idx="0">
                  <c:v>SERVICIOS PERSONALES</c:v>
                </c:pt>
                <c:pt idx="1">
                  <c:v>CONTRATOS</c:v>
                </c:pt>
                <c:pt idx="2">
                  <c:v>CONVENIOS</c:v>
                </c:pt>
                <c:pt idx="3">
                  <c:v>OTROS</c:v>
                </c:pt>
              </c:strCache>
            </c:strRef>
          </c:cat>
          <c:val>
            <c:numRef>
              <c:f>GRAFICOS!$E$10:$E$16</c:f>
            </c:numRef>
          </c:val>
        </c:ser>
        <c:ser>
          <c:idx val="1"/>
          <c:order val="1"/>
          <c:dPt>
            <c:idx val="1"/>
            <c:explosion val="3"/>
          </c:dPt>
          <c:dLbls>
            <c:showVal val="1"/>
            <c:showLeaderLines val="1"/>
          </c:dLbls>
          <c:cat>
            <c:strRef>
              <c:f>GRAFICOS!$D$10:$D$16</c:f>
              <c:strCache>
                <c:ptCount val="4"/>
                <c:pt idx="0">
                  <c:v>SERVICIOS PERSONALES</c:v>
                </c:pt>
                <c:pt idx="1">
                  <c:v>CONTRATOS</c:v>
                </c:pt>
                <c:pt idx="2">
                  <c:v>CONVENIOS</c:v>
                </c:pt>
                <c:pt idx="3">
                  <c:v>OTROS</c:v>
                </c:pt>
              </c:strCache>
            </c:strRef>
          </c:cat>
          <c:val>
            <c:numRef>
              <c:f>GRAFICOS!$F$10:$F$16</c:f>
              <c:numCache>
                <c:formatCode>0.0%</c:formatCode>
                <c:ptCount val="4"/>
                <c:pt idx="0" formatCode="0%">
                  <c:v>0.192</c:v>
                </c:pt>
                <c:pt idx="1">
                  <c:v>9.1999999999999998E-2</c:v>
                </c:pt>
                <c:pt idx="2">
                  <c:v>0.44069999999999998</c:v>
                </c:pt>
                <c:pt idx="3">
                  <c:v>0.27500000000000002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1</xdr:col>
      <xdr:colOff>1524000</xdr:colOff>
      <xdr:row>6</xdr:row>
      <xdr:rowOff>180975</xdr:rowOff>
    </xdr:to>
    <xdr:pic>
      <xdr:nvPicPr>
        <xdr:cNvPr id="108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0"/>
          <a:ext cx="1457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8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180975"/>
          <a:ext cx="12477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0.00036</cdr:y>
    </cdr:from>
    <cdr:to>
      <cdr:x>0.98024</cdr:x>
      <cdr:y>0.07262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63076" y="1147"/>
          <a:ext cx="4661324" cy="227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/>
            <a:t>POA 2012  MANEJO</a:t>
          </a:r>
          <a:r>
            <a:rPr lang="es-CO" sz="1000" b="1" baseline="0"/>
            <a:t> INTEGRAL DE RESIDUOS SÓLIDOS Y SUSTANCIAS PELIGROSAS</a:t>
          </a:r>
          <a:endParaRPr lang="es-CO" sz="1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1849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1809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184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09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0</xdr:rowOff>
    </xdr:from>
    <xdr:to>
      <xdr:col>1</xdr:col>
      <xdr:colOff>1390650</xdr:colOff>
      <xdr:row>7</xdr:row>
      <xdr:rowOff>104775</xdr:rowOff>
    </xdr:to>
    <xdr:pic>
      <xdr:nvPicPr>
        <xdr:cNvPr id="1950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6192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1095375</xdr:colOff>
      <xdr:row>7</xdr:row>
      <xdr:rowOff>0</xdr:rowOff>
    </xdr:to>
    <xdr:pic>
      <xdr:nvPicPr>
        <xdr:cNvPr id="205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2763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14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80975"/>
          <a:ext cx="990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3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66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2154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210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66700"/>
          <a:ext cx="13716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620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428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18</xdr:row>
      <xdr:rowOff>133350</xdr:rowOff>
    </xdr:from>
    <xdr:to>
      <xdr:col>10</xdr:col>
      <xdr:colOff>142875</xdr:colOff>
      <xdr:row>38</xdr:row>
      <xdr:rowOff>38100</xdr:rowOff>
    </xdr:to>
    <xdr:graphicFrame macro="">
      <xdr:nvGraphicFramePr>
        <xdr:cNvPr id="420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420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Version%2002-%20POAI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A-01"/>
      <sheetName val="POA-02"/>
      <sheetName val="POA-03"/>
      <sheetName val="POA-04"/>
      <sheetName val="POA-05"/>
      <sheetName val="POA-06"/>
      <sheetName val="POA-07"/>
      <sheetName val="PTOXACTIV"/>
      <sheetName val="gra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showGridLines="0" tabSelected="1" topLeftCell="A22" zoomScaleNormal="100" workbookViewId="0">
      <selection activeCell="B24" sqref="B24:B26"/>
    </sheetView>
  </sheetViews>
  <sheetFormatPr baseColWidth="10" defaultRowHeight="12.75"/>
  <cols>
    <col min="1" max="1" width="4.85546875" style="59" customWidth="1"/>
    <col min="2" max="2" width="27" style="149" customWidth="1"/>
    <col min="3" max="3" width="16.42578125" style="149" customWidth="1"/>
    <col min="4" max="4" width="18.5703125" style="59" customWidth="1"/>
    <col min="5" max="6" width="7.5703125" style="59" customWidth="1"/>
    <col min="7" max="7" width="8.140625" style="59" customWidth="1"/>
    <col min="8" max="8" width="28.85546875" style="59" customWidth="1"/>
    <col min="9" max="9" width="15.5703125" style="59" customWidth="1"/>
    <col min="10" max="10" width="14.85546875" style="59" customWidth="1"/>
    <col min="11" max="11" width="15" style="59" customWidth="1"/>
    <col min="12" max="12" width="18.140625" style="59" customWidth="1"/>
    <col min="13" max="13" width="24.28515625" style="59" customWidth="1"/>
    <col min="14" max="16384" width="11.42578125" style="59"/>
  </cols>
  <sheetData>
    <row r="1" spans="1:10" ht="12.75" customHeight="1">
      <c r="A1" s="350"/>
      <c r="B1" s="350"/>
      <c r="C1" s="351" t="s">
        <v>192</v>
      </c>
      <c r="D1" s="351"/>
      <c r="E1" s="351"/>
      <c r="F1" s="351"/>
      <c r="G1" s="351"/>
      <c r="H1" s="351"/>
      <c r="I1" s="352" t="s">
        <v>193</v>
      </c>
      <c r="J1" s="352"/>
    </row>
    <row r="2" spans="1:10" ht="12.75" customHeight="1">
      <c r="A2" s="350"/>
      <c r="B2" s="350"/>
      <c r="C2" s="351"/>
      <c r="D2" s="351"/>
      <c r="E2" s="351"/>
      <c r="F2" s="351"/>
      <c r="G2" s="351"/>
      <c r="H2" s="351"/>
      <c r="I2" s="352" t="s">
        <v>194</v>
      </c>
      <c r="J2" s="352"/>
    </row>
    <row r="3" spans="1:10" ht="12.75" customHeight="1">
      <c r="A3" s="350"/>
      <c r="B3" s="350"/>
      <c r="C3" s="351"/>
      <c r="D3" s="351"/>
      <c r="E3" s="351"/>
      <c r="F3" s="351"/>
      <c r="G3" s="351"/>
      <c r="H3" s="351"/>
      <c r="I3" s="352" t="s">
        <v>195</v>
      </c>
      <c r="J3" s="352"/>
    </row>
    <row r="4" spans="1:10" ht="12.75" customHeight="1">
      <c r="A4" s="350"/>
      <c r="B4" s="350"/>
      <c r="C4" s="351"/>
      <c r="D4" s="351"/>
      <c r="E4" s="351"/>
      <c r="F4" s="351"/>
      <c r="G4" s="351"/>
      <c r="H4" s="351"/>
      <c r="I4" s="352" t="s">
        <v>196</v>
      </c>
      <c r="J4" s="352"/>
    </row>
    <row r="5" spans="1:10" s="58" customFormat="1" ht="18">
      <c r="A5" s="350"/>
      <c r="B5" s="350"/>
      <c r="C5" s="351"/>
      <c r="D5" s="351"/>
      <c r="E5" s="351"/>
      <c r="F5" s="351"/>
      <c r="G5" s="351"/>
      <c r="H5" s="351"/>
      <c r="I5" s="354" t="s">
        <v>174</v>
      </c>
      <c r="J5" s="354"/>
    </row>
    <row r="6" spans="1:10" ht="16.5" customHeight="1">
      <c r="A6" s="350"/>
      <c r="B6" s="350"/>
      <c r="C6" s="353" t="s">
        <v>197</v>
      </c>
      <c r="D6" s="353"/>
      <c r="E6" s="353" t="s">
        <v>198</v>
      </c>
      <c r="F6" s="353"/>
      <c r="G6" s="353"/>
      <c r="H6" s="353"/>
      <c r="I6" s="355" t="s">
        <v>199</v>
      </c>
      <c r="J6" s="355"/>
    </row>
    <row r="7" spans="1:10" s="60" customFormat="1" ht="15" customHeight="1">
      <c r="A7" s="350"/>
      <c r="B7" s="350"/>
      <c r="C7" s="353" t="s">
        <v>200</v>
      </c>
      <c r="D7" s="353"/>
      <c r="E7" s="353" t="s">
        <v>201</v>
      </c>
      <c r="F7" s="353"/>
      <c r="G7" s="353"/>
      <c r="H7" s="353"/>
      <c r="I7" s="353" t="s">
        <v>202</v>
      </c>
      <c r="J7" s="353"/>
    </row>
    <row r="8" spans="1:10" s="60" customFormat="1" ht="15.75" customHeight="1">
      <c r="A8" s="350"/>
      <c r="B8" s="350"/>
      <c r="C8" s="353"/>
      <c r="D8" s="353"/>
      <c r="E8" s="353" t="s">
        <v>203</v>
      </c>
      <c r="F8" s="353"/>
      <c r="G8" s="353"/>
      <c r="H8" s="353"/>
      <c r="I8" s="353" t="s">
        <v>204</v>
      </c>
      <c r="J8" s="353"/>
    </row>
    <row r="9" spans="1:10" s="60" customFormat="1" ht="15" customHeight="1">
      <c r="A9" s="346" t="s">
        <v>214</v>
      </c>
      <c r="B9" s="347"/>
      <c r="C9" s="258"/>
      <c r="D9" s="259"/>
      <c r="E9" s="259"/>
      <c r="F9" s="259"/>
      <c r="G9" s="259"/>
      <c r="H9" s="260"/>
      <c r="I9" s="260"/>
      <c r="J9" s="261"/>
    </row>
    <row r="10" spans="1:10" s="60" customFormat="1" ht="15">
      <c r="A10" s="356" t="s">
        <v>205</v>
      </c>
      <c r="B10" s="357"/>
      <c r="C10" s="262">
        <v>476446532</v>
      </c>
      <c r="D10" s="263"/>
      <c r="E10" s="264"/>
      <c r="F10" s="264"/>
      <c r="G10" s="264"/>
      <c r="H10" s="264" t="s">
        <v>217</v>
      </c>
      <c r="I10" s="264"/>
      <c r="J10" s="265"/>
    </row>
    <row r="11" spans="1:10" s="60" customFormat="1" ht="15">
      <c r="A11" s="356" t="s">
        <v>206</v>
      </c>
      <c r="B11" s="357"/>
      <c r="C11" s="262">
        <v>0</v>
      </c>
      <c r="D11" s="266"/>
      <c r="E11" s="267"/>
      <c r="F11" s="267"/>
      <c r="G11" s="267"/>
      <c r="H11" s="267"/>
      <c r="I11" s="267"/>
      <c r="J11" s="268"/>
    </row>
    <row r="12" spans="1:10" s="60" customFormat="1" ht="15">
      <c r="A12" s="356" t="s">
        <v>219</v>
      </c>
      <c r="B12" s="357"/>
      <c r="C12" s="269">
        <f>C10</f>
        <v>476446532</v>
      </c>
      <c r="D12" s="270"/>
      <c r="E12" s="267"/>
      <c r="F12" s="267"/>
      <c r="G12" s="267"/>
      <c r="H12" s="267"/>
      <c r="I12" s="267"/>
      <c r="J12" s="268"/>
    </row>
    <row r="13" spans="1:10" ht="14.25" thickBot="1">
      <c r="A13" s="367" t="s">
        <v>9</v>
      </c>
      <c r="B13" s="368"/>
      <c r="C13" s="271"/>
      <c r="D13" s="272"/>
      <c r="E13" s="272"/>
      <c r="F13" s="272"/>
      <c r="G13" s="272"/>
      <c r="H13" s="272"/>
      <c r="I13" s="272"/>
      <c r="J13" s="273" t="s">
        <v>10</v>
      </c>
    </row>
    <row r="14" spans="1:10" s="62" customFormat="1" ht="11.25">
      <c r="A14" s="365" t="s">
        <v>46</v>
      </c>
      <c r="B14" s="392" t="s">
        <v>1</v>
      </c>
      <c r="C14" s="392" t="s">
        <v>154</v>
      </c>
      <c r="D14" s="392" t="s">
        <v>8</v>
      </c>
      <c r="E14" s="400" t="s">
        <v>0</v>
      </c>
      <c r="F14" s="400"/>
      <c r="G14" s="400"/>
      <c r="H14" s="392" t="s">
        <v>47</v>
      </c>
      <c r="I14" s="392" t="s">
        <v>184</v>
      </c>
      <c r="J14" s="398" t="s">
        <v>3</v>
      </c>
    </row>
    <row r="15" spans="1:10" s="62" customFormat="1" ht="22.5" customHeight="1" thickBot="1">
      <c r="A15" s="366"/>
      <c r="B15" s="393"/>
      <c r="C15" s="393"/>
      <c r="D15" s="393"/>
      <c r="E15" s="63" t="s">
        <v>2</v>
      </c>
      <c r="F15" s="63" t="s">
        <v>6</v>
      </c>
      <c r="G15" s="63" t="s">
        <v>5</v>
      </c>
      <c r="H15" s="393"/>
      <c r="I15" s="393"/>
      <c r="J15" s="399"/>
    </row>
    <row r="16" spans="1:10" s="62" customFormat="1" ht="11.25">
      <c r="A16" s="362">
        <v>1</v>
      </c>
      <c r="B16" s="363" t="s">
        <v>146</v>
      </c>
      <c r="C16" s="390">
        <f>'POA-ACT'!C51</f>
        <v>21614445</v>
      </c>
      <c r="D16" s="358" t="s">
        <v>139</v>
      </c>
      <c r="E16" s="397">
        <v>40179</v>
      </c>
      <c r="F16" s="397">
        <v>11658</v>
      </c>
      <c r="G16" s="358">
        <v>12</v>
      </c>
      <c r="H16" s="372" t="s">
        <v>167</v>
      </c>
      <c r="I16" s="374">
        <v>100000</v>
      </c>
      <c r="J16" s="394" t="s">
        <v>149</v>
      </c>
    </row>
    <row r="17" spans="1:10" s="62" customFormat="1" ht="20.25" customHeight="1">
      <c r="A17" s="361"/>
      <c r="B17" s="364"/>
      <c r="C17" s="391"/>
      <c r="D17" s="359"/>
      <c r="E17" s="383"/>
      <c r="F17" s="383"/>
      <c r="G17" s="359"/>
      <c r="H17" s="373"/>
      <c r="I17" s="375"/>
      <c r="J17" s="395"/>
    </row>
    <row r="18" spans="1:10" s="62" customFormat="1" ht="39.75" customHeight="1">
      <c r="A18" s="361"/>
      <c r="B18" s="364"/>
      <c r="C18" s="391"/>
      <c r="D18" s="359"/>
      <c r="E18" s="159">
        <v>40179</v>
      </c>
      <c r="F18" s="159">
        <v>11658</v>
      </c>
      <c r="G18" s="152">
        <v>12</v>
      </c>
      <c r="H18" s="175" t="s">
        <v>170</v>
      </c>
      <c r="I18" s="162">
        <v>340587</v>
      </c>
      <c r="J18" s="163" t="s">
        <v>149</v>
      </c>
    </row>
    <row r="19" spans="1:10" s="62" customFormat="1" ht="41.25" customHeight="1">
      <c r="A19" s="361">
        <v>2</v>
      </c>
      <c r="B19" s="360" t="s">
        <v>153</v>
      </c>
      <c r="C19" s="391">
        <f>'POA-ACT'!D51</f>
        <v>240376087</v>
      </c>
      <c r="D19" s="359" t="str">
        <f>+D16</f>
        <v>Todo el departamento</v>
      </c>
      <c r="E19" s="383">
        <f>+E16</f>
        <v>40179</v>
      </c>
      <c r="F19" s="383">
        <f>+F16</f>
        <v>11658</v>
      </c>
      <c r="G19" s="359">
        <f>+G16</f>
        <v>12</v>
      </c>
      <c r="H19" s="379" t="s">
        <v>168</v>
      </c>
      <c r="I19" s="396">
        <v>100</v>
      </c>
      <c r="J19" s="395" t="str">
        <f>+J16</f>
        <v>Coordinador</v>
      </c>
    </row>
    <row r="20" spans="1:10" s="62" customFormat="1" ht="13.5" customHeight="1">
      <c r="A20" s="361"/>
      <c r="B20" s="360"/>
      <c r="C20" s="391"/>
      <c r="D20" s="359"/>
      <c r="E20" s="383"/>
      <c r="F20" s="383"/>
      <c r="G20" s="359"/>
      <c r="H20" s="379"/>
      <c r="I20" s="396"/>
      <c r="J20" s="395"/>
    </row>
    <row r="21" spans="1:10" s="62" customFormat="1" ht="37.5" customHeight="1">
      <c r="A21" s="361"/>
      <c r="B21" s="360"/>
      <c r="C21" s="391"/>
      <c r="D21" s="359"/>
      <c r="E21" s="383"/>
      <c r="F21" s="383"/>
      <c r="G21" s="359"/>
      <c r="H21" s="379"/>
      <c r="I21" s="396"/>
      <c r="J21" s="395"/>
    </row>
    <row r="22" spans="1:10" s="9" customFormat="1" ht="40.5" customHeight="1">
      <c r="A22" s="361"/>
      <c r="B22" s="360"/>
      <c r="C22" s="391"/>
      <c r="D22" s="155" t="s">
        <v>138</v>
      </c>
      <c r="E22" s="153">
        <v>40179</v>
      </c>
      <c r="F22" s="153">
        <v>11658</v>
      </c>
      <c r="G22" s="155">
        <v>12</v>
      </c>
      <c r="H22" s="175" t="s">
        <v>171</v>
      </c>
      <c r="I22" s="154">
        <v>5</v>
      </c>
      <c r="J22" s="164" t="s">
        <v>149</v>
      </c>
    </row>
    <row r="23" spans="1:10" s="9" customFormat="1" ht="64.5" customHeight="1">
      <c r="A23" s="156">
        <v>3</v>
      </c>
      <c r="B23" s="176" t="s">
        <v>188</v>
      </c>
      <c r="C23" s="182">
        <f>'POA-ACT'!E51</f>
        <v>35000000</v>
      </c>
      <c r="D23" s="157" t="str">
        <f>+D22</f>
        <v>Direfentes municipios</v>
      </c>
      <c r="E23" s="153">
        <v>40210</v>
      </c>
      <c r="F23" s="153">
        <v>11658</v>
      </c>
      <c r="G23" s="155">
        <v>11</v>
      </c>
      <c r="H23" s="179" t="s">
        <v>169</v>
      </c>
      <c r="I23" s="158">
        <v>2</v>
      </c>
      <c r="J23" s="164" t="str">
        <f>+J22</f>
        <v>Coordinador</v>
      </c>
    </row>
    <row r="24" spans="1:10" s="62" customFormat="1" ht="52.5" customHeight="1">
      <c r="A24" s="369">
        <v>4</v>
      </c>
      <c r="B24" s="376" t="s">
        <v>152</v>
      </c>
      <c r="C24" s="384">
        <f>'POA-ACT'!F51</f>
        <v>35000000</v>
      </c>
      <c r="D24" s="380" t="s">
        <v>138</v>
      </c>
      <c r="E24" s="387">
        <v>36982</v>
      </c>
      <c r="F24" s="387">
        <v>11658</v>
      </c>
      <c r="G24" s="380">
        <v>9</v>
      </c>
      <c r="H24" s="175" t="s">
        <v>191</v>
      </c>
      <c r="I24" s="160">
        <v>100</v>
      </c>
      <c r="J24" s="163" t="s">
        <v>149</v>
      </c>
    </row>
    <row r="25" spans="1:10" s="62" customFormat="1" ht="39" customHeight="1" thickBot="1">
      <c r="A25" s="370"/>
      <c r="B25" s="377"/>
      <c r="C25" s="385"/>
      <c r="D25" s="381"/>
      <c r="E25" s="388"/>
      <c r="F25" s="388"/>
      <c r="G25" s="381"/>
      <c r="H25" s="180" t="s">
        <v>151</v>
      </c>
      <c r="I25" s="161">
        <v>0.1</v>
      </c>
      <c r="J25" s="163" t="s">
        <v>149</v>
      </c>
    </row>
    <row r="26" spans="1:10" s="9" customFormat="1" ht="41.25" customHeight="1">
      <c r="A26" s="371"/>
      <c r="B26" s="378"/>
      <c r="C26" s="386"/>
      <c r="D26" s="382"/>
      <c r="E26" s="389"/>
      <c r="F26" s="389"/>
      <c r="G26" s="382"/>
      <c r="H26" s="177" t="s">
        <v>150</v>
      </c>
      <c r="I26" s="161">
        <v>0.1</v>
      </c>
      <c r="J26" s="164" t="s">
        <v>149</v>
      </c>
    </row>
    <row r="27" spans="1:10" s="9" customFormat="1" ht="64.5" customHeight="1">
      <c r="A27" s="252">
        <v>5</v>
      </c>
      <c r="B27" s="254" t="s">
        <v>186</v>
      </c>
      <c r="C27" s="255">
        <f>'POA-ACT'!G51</f>
        <v>80000000</v>
      </c>
      <c r="D27" s="250"/>
      <c r="E27" s="251">
        <v>36982</v>
      </c>
      <c r="F27" s="251">
        <v>11658</v>
      </c>
      <c r="G27" s="250">
        <v>9</v>
      </c>
      <c r="H27" s="253" t="s">
        <v>187</v>
      </c>
      <c r="I27" s="257">
        <v>1</v>
      </c>
      <c r="J27" s="256" t="s">
        <v>149</v>
      </c>
    </row>
    <row r="28" spans="1:10" s="9" customFormat="1" ht="116.25" customHeight="1" thickBot="1">
      <c r="A28" s="165">
        <v>6</v>
      </c>
      <c r="B28" s="178" t="s">
        <v>172</v>
      </c>
      <c r="C28" s="183">
        <f>'POA-ACT'!H51</f>
        <v>65000000</v>
      </c>
      <c r="D28" s="166" t="s">
        <v>139</v>
      </c>
      <c r="E28" s="167">
        <v>40210</v>
      </c>
      <c r="F28" s="167">
        <v>11658</v>
      </c>
      <c r="G28" s="168">
        <v>10</v>
      </c>
      <c r="H28" s="181" t="s">
        <v>145</v>
      </c>
      <c r="I28" s="169">
        <v>1</v>
      </c>
      <c r="J28" s="170" t="s">
        <v>149</v>
      </c>
    </row>
    <row r="29" spans="1:10" s="61" customFormat="1" ht="12" thickBot="1">
      <c r="A29" s="64"/>
      <c r="B29" s="151" t="s">
        <v>185</v>
      </c>
      <c r="C29" s="184">
        <f>SUM(C16:C28)</f>
        <v>476990532</v>
      </c>
      <c r="D29" s="64"/>
      <c r="E29" s="64"/>
      <c r="F29" s="64"/>
      <c r="G29" s="64"/>
      <c r="H29" s="64"/>
      <c r="I29" s="64"/>
      <c r="J29" s="64"/>
    </row>
    <row r="62" spans="2:3" s="61" customFormat="1" ht="11.25">
      <c r="B62" s="150"/>
      <c r="C62" s="150"/>
    </row>
    <row r="63" spans="2:3" s="61" customFormat="1" ht="11.25">
      <c r="B63" s="150"/>
      <c r="C63" s="150"/>
    </row>
    <row r="64" spans="2:3" s="61" customFormat="1" ht="11.25">
      <c r="B64" s="150"/>
      <c r="C64" s="150"/>
    </row>
    <row r="65" spans="2:3" s="61" customFormat="1" ht="11.25">
      <c r="B65" s="150"/>
      <c r="C65" s="150"/>
    </row>
    <row r="66" spans="2:3" s="61" customFormat="1" ht="11.25">
      <c r="B66" s="150"/>
      <c r="C66" s="150"/>
    </row>
  </sheetData>
  <mergeCells count="55">
    <mergeCell ref="J14:J15"/>
    <mergeCell ref="H14:H15"/>
    <mergeCell ref="I14:I15"/>
    <mergeCell ref="E14:G14"/>
    <mergeCell ref="C14:C15"/>
    <mergeCell ref="J16:J17"/>
    <mergeCell ref="J19:J21"/>
    <mergeCell ref="I19:I21"/>
    <mergeCell ref="F19:F21"/>
    <mergeCell ref="E16:E17"/>
    <mergeCell ref="F16:F17"/>
    <mergeCell ref="A24:A26"/>
    <mergeCell ref="H16:H17"/>
    <mergeCell ref="I16:I17"/>
    <mergeCell ref="B24:B26"/>
    <mergeCell ref="G19:G21"/>
    <mergeCell ref="G16:G17"/>
    <mergeCell ref="H19:H21"/>
    <mergeCell ref="G24:G26"/>
    <mergeCell ref="E19:E21"/>
    <mergeCell ref="C24:C26"/>
    <mergeCell ref="D24:D26"/>
    <mergeCell ref="E24:E26"/>
    <mergeCell ref="F24:F26"/>
    <mergeCell ref="C16:C18"/>
    <mergeCell ref="C19:C22"/>
    <mergeCell ref="A12:B12"/>
    <mergeCell ref="A10:B10"/>
    <mergeCell ref="A11:B11"/>
    <mergeCell ref="D16:D18"/>
    <mergeCell ref="D19:D21"/>
    <mergeCell ref="B19:B22"/>
    <mergeCell ref="A19:A22"/>
    <mergeCell ref="A16:A18"/>
    <mergeCell ref="B16:B18"/>
    <mergeCell ref="A14:A15"/>
    <mergeCell ref="A13:B13"/>
    <mergeCell ref="B14:B15"/>
    <mergeCell ref="D14:D15"/>
    <mergeCell ref="A1:B8"/>
    <mergeCell ref="C1:H5"/>
    <mergeCell ref="I1:J1"/>
    <mergeCell ref="C7:D7"/>
    <mergeCell ref="E7:H7"/>
    <mergeCell ref="I7:J7"/>
    <mergeCell ref="C8:D8"/>
    <mergeCell ref="E8:H8"/>
    <mergeCell ref="I8:J8"/>
    <mergeCell ref="I2:J2"/>
    <mergeCell ref="I3:J3"/>
    <mergeCell ref="I4:J4"/>
    <mergeCell ref="I5:J5"/>
    <mergeCell ref="C6:D6"/>
    <mergeCell ref="E6:H6"/>
    <mergeCell ref="I6:J6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topLeftCell="A19" zoomScale="90" workbookViewId="0">
      <selection activeCell="D40" sqref="D40"/>
    </sheetView>
  </sheetViews>
  <sheetFormatPr baseColWidth="10" defaultRowHeight="12.75"/>
  <cols>
    <col min="1" max="1" width="7.85546875" style="1" customWidth="1"/>
    <col min="2" max="2" width="26.28515625" style="1" customWidth="1"/>
    <col min="3" max="3" width="23.42578125" style="1" customWidth="1"/>
    <col min="4" max="4" width="28.42578125" style="1" customWidth="1"/>
    <col min="5" max="5" width="12.5703125" style="1" customWidth="1"/>
    <col min="6" max="6" width="10.85546875" style="1" customWidth="1"/>
    <col min="7" max="7" width="11.7109375" style="1" customWidth="1"/>
    <col min="8" max="8" width="15.5703125" style="1" customWidth="1"/>
    <col min="9" max="9" width="14.28515625" style="1" customWidth="1"/>
    <col min="10" max="10" width="14.7109375" style="1" customWidth="1"/>
    <col min="11" max="11" width="11.42578125" style="1"/>
    <col min="12" max="12" width="12.140625" style="1" bestFit="1" customWidth="1"/>
    <col min="13" max="16384" width="11.42578125" style="1"/>
  </cols>
  <sheetData>
    <row r="1" spans="1:10" ht="12.7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</row>
    <row r="2" spans="1:10" ht="12.7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</row>
    <row r="3" spans="1:10" ht="12.7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</row>
    <row r="4" spans="1:10" ht="12.7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</row>
    <row r="5" spans="1:10" ht="12.75" customHeight="1">
      <c r="A5" s="403"/>
      <c r="B5" s="404"/>
      <c r="C5" s="414"/>
      <c r="D5" s="414"/>
      <c r="E5" s="414"/>
      <c r="F5" s="414"/>
      <c r="G5" s="414"/>
      <c r="H5" s="414"/>
      <c r="I5" s="422" t="s">
        <v>174</v>
      </c>
      <c r="J5" s="423"/>
    </row>
    <row r="6" spans="1:10">
      <c r="A6" s="403"/>
      <c r="B6" s="404"/>
      <c r="C6" s="407" t="s">
        <v>197</v>
      </c>
      <c r="D6" s="407"/>
      <c r="E6" s="407" t="s">
        <v>198</v>
      </c>
      <c r="F6" s="407"/>
      <c r="G6" s="407"/>
      <c r="H6" s="407"/>
      <c r="I6" s="407" t="s">
        <v>199</v>
      </c>
      <c r="J6" s="412"/>
    </row>
    <row r="7" spans="1:10">
      <c r="A7" s="403"/>
      <c r="B7" s="404"/>
      <c r="C7" s="407" t="s">
        <v>200</v>
      </c>
      <c r="D7" s="407"/>
      <c r="E7" s="407" t="s">
        <v>201</v>
      </c>
      <c r="F7" s="407"/>
      <c r="G7" s="407"/>
      <c r="H7" s="407"/>
      <c r="I7" s="407" t="s">
        <v>202</v>
      </c>
      <c r="J7" s="412"/>
    </row>
    <row r="8" spans="1:10">
      <c r="A8" s="405"/>
      <c r="B8" s="406"/>
      <c r="C8" s="416"/>
      <c r="D8" s="416"/>
      <c r="E8" s="416" t="s">
        <v>203</v>
      </c>
      <c r="F8" s="416"/>
      <c r="G8" s="416"/>
      <c r="H8" s="416"/>
      <c r="I8" s="416" t="s">
        <v>204</v>
      </c>
      <c r="J8" s="417"/>
    </row>
    <row r="9" spans="1:10" ht="16.5">
      <c r="A9" s="428" t="s">
        <v>215</v>
      </c>
      <c r="B9" s="428"/>
      <c r="C9" s="428"/>
      <c r="D9" s="428"/>
      <c r="E9" s="274"/>
      <c r="F9" s="274"/>
      <c r="G9" s="274"/>
      <c r="H9" s="274"/>
      <c r="I9" s="415" t="s">
        <v>217</v>
      </c>
      <c r="J9" s="415"/>
    </row>
    <row r="10" spans="1:10" ht="16.5">
      <c r="A10" s="427" t="s">
        <v>218</v>
      </c>
      <c r="B10" s="427"/>
      <c r="C10" s="275">
        <f>'[1]POA-01'!C10</f>
        <v>0</v>
      </c>
      <c r="D10" s="276"/>
      <c r="E10" s="276"/>
      <c r="F10" s="276"/>
      <c r="G10" s="276"/>
      <c r="H10" s="276"/>
      <c r="I10" s="276"/>
      <c r="J10" s="277"/>
    </row>
    <row r="11" spans="1:10" ht="16.5">
      <c r="A11" s="427" t="s">
        <v>207</v>
      </c>
      <c r="B11" s="427"/>
      <c r="C11" s="278">
        <f>'[1]POA-01'!D11</f>
        <v>0</v>
      </c>
      <c r="D11" s="276"/>
      <c r="E11" s="276"/>
      <c r="F11" s="276"/>
      <c r="G11" s="276"/>
      <c r="H11" s="276"/>
      <c r="I11" s="276"/>
      <c r="J11" s="277"/>
    </row>
    <row r="12" spans="1:10" ht="16.5">
      <c r="A12" s="427" t="s">
        <v>219</v>
      </c>
      <c r="B12" s="427"/>
      <c r="C12" s="427"/>
      <c r="D12" s="276"/>
      <c r="E12" s="276"/>
      <c r="F12" s="276"/>
      <c r="G12" s="276"/>
      <c r="H12" s="276"/>
      <c r="I12" s="276"/>
      <c r="J12" s="277"/>
    </row>
    <row r="13" spans="1:10">
      <c r="A13" s="279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ht="14.25" thickBot="1">
      <c r="A14" s="280" t="s">
        <v>208</v>
      </c>
      <c r="B14" s="280"/>
      <c r="C14" s="280"/>
      <c r="D14" s="280"/>
      <c r="E14" s="280"/>
      <c r="F14" s="280"/>
      <c r="G14" s="280"/>
      <c r="H14" s="280"/>
      <c r="I14" s="280"/>
      <c r="J14" s="281" t="s">
        <v>209</v>
      </c>
    </row>
    <row r="15" spans="1:10" s="9" customFormat="1" ht="12" customHeight="1">
      <c r="A15" s="425" t="s">
        <v>46</v>
      </c>
      <c r="B15" s="410" t="s">
        <v>11</v>
      </c>
      <c r="C15" s="410" t="s">
        <v>12</v>
      </c>
      <c r="D15" s="410" t="s">
        <v>13</v>
      </c>
      <c r="E15" s="410" t="s">
        <v>0</v>
      </c>
      <c r="F15" s="410"/>
      <c r="G15" s="410"/>
      <c r="H15" s="410"/>
      <c r="I15" s="408" t="s">
        <v>20</v>
      </c>
      <c r="J15" s="429" t="s">
        <v>15</v>
      </c>
    </row>
    <row r="16" spans="1:10" s="9" customFormat="1" ht="22.5" customHeight="1" thickBot="1">
      <c r="A16" s="426"/>
      <c r="B16" s="411"/>
      <c r="C16" s="411"/>
      <c r="D16" s="411"/>
      <c r="E16" s="23" t="s">
        <v>2</v>
      </c>
      <c r="F16" s="23" t="s">
        <v>4</v>
      </c>
      <c r="G16" s="23" t="s">
        <v>5</v>
      </c>
      <c r="H16" s="23" t="s">
        <v>19</v>
      </c>
      <c r="I16" s="409"/>
      <c r="J16" s="430"/>
    </row>
    <row r="17" spans="1:12" s="5" customFormat="1" ht="12" thickBot="1">
      <c r="A17" s="424" t="s">
        <v>17</v>
      </c>
      <c r="B17" s="424"/>
      <c r="C17" s="424"/>
      <c r="D17" s="424"/>
      <c r="E17" s="424"/>
      <c r="F17" s="424"/>
      <c r="G17" s="424"/>
      <c r="H17" s="424"/>
      <c r="I17" s="424"/>
      <c r="J17" s="424"/>
    </row>
    <row r="18" spans="1:12" s="5" customFormat="1" ht="63" customHeight="1" thickBot="1">
      <c r="A18" s="12"/>
      <c r="B18" s="24"/>
      <c r="C18" s="24"/>
      <c r="D18" s="24"/>
      <c r="E18" s="44"/>
      <c r="F18" s="31"/>
      <c r="G18" s="105"/>
      <c r="H18" s="45"/>
      <c r="I18" s="187"/>
      <c r="J18" s="188"/>
      <c r="K18" s="13"/>
    </row>
    <row r="19" spans="1:12" s="5" customFormat="1" ht="12" thickBot="1">
      <c r="A19" s="108">
        <v>2</v>
      </c>
      <c r="B19" s="24"/>
      <c r="C19" s="99"/>
      <c r="D19" s="106"/>
      <c r="E19" s="100"/>
      <c r="F19" s="101"/>
      <c r="G19" s="102"/>
      <c r="H19" s="103"/>
      <c r="I19" s="104"/>
      <c r="J19" s="189"/>
      <c r="L19" s="13"/>
    </row>
    <row r="20" spans="1:12" s="5" customFormat="1" ht="12" thickBot="1">
      <c r="A20" s="27">
        <v>3</v>
      </c>
      <c r="B20" s="12"/>
      <c r="C20" s="49"/>
      <c r="D20" s="107"/>
      <c r="E20" s="51"/>
      <c r="F20" s="52"/>
      <c r="G20" s="53"/>
      <c r="H20" s="54"/>
      <c r="I20" s="55"/>
      <c r="J20" s="190"/>
    </row>
    <row r="21" spans="1:12" s="5" customFormat="1" ht="11.25">
      <c r="A21" s="27"/>
      <c r="B21" s="12"/>
      <c r="C21" s="49"/>
      <c r="D21" s="50"/>
      <c r="E21" s="51"/>
      <c r="F21" s="52"/>
      <c r="G21" s="53"/>
      <c r="H21" s="54"/>
      <c r="I21" s="55"/>
      <c r="J21" s="190"/>
    </row>
    <row r="22" spans="1:12" s="5" customFormat="1" ht="11.25">
      <c r="A22" s="27"/>
      <c r="B22" s="12"/>
      <c r="C22" s="12"/>
      <c r="D22" s="12"/>
      <c r="E22" s="12"/>
      <c r="F22" s="32"/>
      <c r="G22" s="33"/>
      <c r="H22" s="2"/>
      <c r="I22" s="11"/>
      <c r="J22" s="191">
        <f t="shared" ref="J22:J27" si="0">+G22*I22</f>
        <v>0</v>
      </c>
    </row>
    <row r="23" spans="1:12" s="5" customFormat="1" ht="11.25">
      <c r="A23" s="27"/>
      <c r="B23" s="12"/>
      <c r="C23" s="12"/>
      <c r="D23" s="12"/>
      <c r="E23" s="12"/>
      <c r="F23" s="32"/>
      <c r="G23" s="33"/>
      <c r="H23" s="2"/>
      <c r="I23" s="11"/>
      <c r="J23" s="191">
        <f t="shared" si="0"/>
        <v>0</v>
      </c>
    </row>
    <row r="24" spans="1:12" s="5" customFormat="1" ht="11.25">
      <c r="A24" s="27"/>
      <c r="B24" s="12"/>
      <c r="C24" s="12"/>
      <c r="D24" s="12"/>
      <c r="E24" s="12"/>
      <c r="F24" s="32"/>
      <c r="G24" s="33"/>
      <c r="H24" s="2"/>
      <c r="I24" s="11"/>
      <c r="J24" s="191">
        <f t="shared" si="0"/>
        <v>0</v>
      </c>
    </row>
    <row r="25" spans="1:12" s="5" customFormat="1" ht="11.25">
      <c r="A25" s="19"/>
      <c r="B25" s="3"/>
      <c r="C25" s="3"/>
      <c r="D25" s="3"/>
      <c r="E25" s="3"/>
      <c r="F25" s="32"/>
      <c r="G25" s="33"/>
      <c r="H25" s="2"/>
      <c r="I25" s="11"/>
      <c r="J25" s="191">
        <f t="shared" si="0"/>
        <v>0</v>
      </c>
    </row>
    <row r="26" spans="1:12" s="5" customFormat="1" ht="11.25">
      <c r="A26" s="19"/>
      <c r="B26" s="3"/>
      <c r="C26" s="3"/>
      <c r="D26" s="3"/>
      <c r="E26" s="3"/>
      <c r="F26" s="32"/>
      <c r="G26" s="33"/>
      <c r="H26" s="2"/>
      <c r="I26" s="11"/>
      <c r="J26" s="191">
        <f t="shared" si="0"/>
        <v>0</v>
      </c>
    </row>
    <row r="27" spans="1:12" s="5" customFormat="1" ht="12" thickBot="1">
      <c r="A27" s="20"/>
      <c r="B27" s="22"/>
      <c r="C27" s="22"/>
      <c r="D27" s="22"/>
      <c r="E27" s="22"/>
      <c r="F27" s="34"/>
      <c r="G27" s="35"/>
      <c r="H27" s="21"/>
      <c r="I27" s="26"/>
      <c r="J27" s="192">
        <f t="shared" si="0"/>
        <v>0</v>
      </c>
      <c r="K27" s="13"/>
    </row>
    <row r="28" spans="1:12" s="5" customFormat="1" ht="12" thickBot="1">
      <c r="A28" s="424"/>
      <c r="B28" s="424"/>
      <c r="C28" s="424"/>
      <c r="D28" s="424"/>
      <c r="E28" s="4"/>
      <c r="F28" s="4"/>
      <c r="G28" s="56"/>
      <c r="H28" s="36"/>
      <c r="I28" s="37" t="s">
        <v>110</v>
      </c>
      <c r="J28" s="25">
        <f>SUM(J18:J25)</f>
        <v>0</v>
      </c>
      <c r="K28" s="13"/>
    </row>
    <row r="29" spans="1:12" s="5" customFormat="1" ht="11.25">
      <c r="A29" s="424" t="s">
        <v>18</v>
      </c>
      <c r="B29" s="424"/>
      <c r="C29" s="424"/>
      <c r="D29" s="424"/>
      <c r="E29" s="4"/>
      <c r="F29" s="4"/>
      <c r="G29" s="4"/>
      <c r="H29" s="36"/>
      <c r="I29" s="185"/>
      <c r="J29" s="186"/>
    </row>
    <row r="30" spans="1:12" s="5" customFormat="1" ht="75.75" customHeight="1">
      <c r="A30" s="2">
        <v>1</v>
      </c>
      <c r="B30" s="3" t="s">
        <v>177</v>
      </c>
      <c r="C30" s="3" t="s">
        <v>180</v>
      </c>
      <c r="D30" s="229" t="s">
        <v>182</v>
      </c>
      <c r="E30" s="235">
        <v>40909</v>
      </c>
      <c r="F30" s="235">
        <v>41274</v>
      </c>
      <c r="G30" s="236">
        <v>12</v>
      </c>
      <c r="H30" s="46">
        <v>100</v>
      </c>
      <c r="I30" s="233"/>
      <c r="J30" s="234">
        <v>47161862</v>
      </c>
      <c r="K30" s="13"/>
    </row>
    <row r="31" spans="1:12" s="5" customFormat="1" ht="75.75" customHeight="1">
      <c r="A31" s="2">
        <v>1</v>
      </c>
      <c r="B31" s="3" t="s">
        <v>178</v>
      </c>
      <c r="C31" s="3" t="s">
        <v>179</v>
      </c>
      <c r="D31" s="229" t="s">
        <v>181</v>
      </c>
      <c r="E31" s="235">
        <v>40909</v>
      </c>
      <c r="F31" s="235">
        <v>41274</v>
      </c>
      <c r="G31" s="236">
        <v>12</v>
      </c>
      <c r="H31" s="46">
        <v>100</v>
      </c>
      <c r="I31" s="232"/>
      <c r="J31" s="234">
        <v>44452583</v>
      </c>
      <c r="L31" s="13"/>
    </row>
    <row r="32" spans="1:12" s="5" customFormat="1" ht="11.25">
      <c r="A32" s="2"/>
      <c r="B32" s="3"/>
      <c r="C32" s="3"/>
      <c r="D32" s="229"/>
      <c r="E32" s="232"/>
      <c r="F32" s="232"/>
      <c r="G32" s="232"/>
      <c r="H32" s="2"/>
      <c r="I32" s="232"/>
      <c r="J32" s="234"/>
      <c r="K32" s="13"/>
    </row>
    <row r="33" spans="1:10" s="5" customFormat="1" ht="11.25">
      <c r="A33" s="38"/>
      <c r="B33" s="39"/>
      <c r="C33" s="39"/>
      <c r="D33" s="40"/>
      <c r="E33" s="232"/>
      <c r="F33" s="232"/>
      <c r="G33" s="232"/>
      <c r="H33" s="2"/>
      <c r="I33" s="232"/>
      <c r="J33" s="234"/>
    </row>
    <row r="34" spans="1:10" s="5" customFormat="1" ht="12" thickBot="1">
      <c r="A34" s="38"/>
      <c r="B34" s="39"/>
      <c r="C34" s="39"/>
      <c r="D34" s="40"/>
      <c r="E34" s="39"/>
      <c r="F34" s="39"/>
      <c r="G34" s="39"/>
      <c r="H34" s="38"/>
      <c r="I34" s="230" t="s">
        <v>110</v>
      </c>
      <c r="J34" s="231">
        <f>SUM(J30:J32)</f>
        <v>91614445</v>
      </c>
    </row>
    <row r="35" spans="1:10" ht="13.5" thickBot="1">
      <c r="B35" s="41"/>
      <c r="C35" s="41"/>
      <c r="D35" s="41"/>
      <c r="E35" s="41"/>
      <c r="F35" s="41"/>
      <c r="G35" s="41"/>
      <c r="H35" s="57"/>
    </row>
    <row r="36" spans="1:10" ht="13.5" thickBot="1">
      <c r="I36" s="42" t="s">
        <v>26</v>
      </c>
      <c r="J36" s="43">
        <f>+J28+J34</f>
        <v>91614445</v>
      </c>
    </row>
    <row r="37" spans="1:10">
      <c r="C37" s="5"/>
      <c r="G37" s="48"/>
    </row>
    <row r="38" spans="1:10">
      <c r="C38" s="5"/>
      <c r="G38" s="48"/>
    </row>
    <row r="39" spans="1:10">
      <c r="C39" s="5"/>
      <c r="E39" s="48"/>
    </row>
    <row r="40" spans="1:10">
      <c r="E40" s="48"/>
    </row>
  </sheetData>
  <mergeCells count="31">
    <mergeCell ref="I3:J3"/>
    <mergeCell ref="I4:J4"/>
    <mergeCell ref="I5:J5"/>
    <mergeCell ref="A29:D29"/>
    <mergeCell ref="A15:A16"/>
    <mergeCell ref="C15:C16"/>
    <mergeCell ref="A12:C12"/>
    <mergeCell ref="A9:D9"/>
    <mergeCell ref="A28:D28"/>
    <mergeCell ref="A17:J17"/>
    <mergeCell ref="J15:J16"/>
    <mergeCell ref="E15:H15"/>
    <mergeCell ref="B15:B16"/>
    <mergeCell ref="A11:B11"/>
    <mergeCell ref="A10:B10"/>
    <mergeCell ref="A1:B8"/>
    <mergeCell ref="C6:D6"/>
    <mergeCell ref="E6:H6"/>
    <mergeCell ref="I15:I16"/>
    <mergeCell ref="D15:D16"/>
    <mergeCell ref="C7:D7"/>
    <mergeCell ref="E7:H7"/>
    <mergeCell ref="I6:J6"/>
    <mergeCell ref="C1:H5"/>
    <mergeCell ref="I9:J9"/>
    <mergeCell ref="I7:J7"/>
    <mergeCell ref="C8:D8"/>
    <mergeCell ref="E8:H8"/>
    <mergeCell ref="I8:J8"/>
    <mergeCell ref="I1:J1"/>
    <mergeCell ref="I2:J2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topLeftCell="A7" workbookViewId="0">
      <selection activeCell="F15" sqref="F15"/>
    </sheetView>
  </sheetViews>
  <sheetFormatPr baseColWidth="10" defaultRowHeight="12.75"/>
  <cols>
    <col min="1" max="1" width="6" style="1" customWidth="1"/>
    <col min="2" max="2" width="25.7109375" style="1" customWidth="1"/>
    <col min="3" max="3" width="19.28515625" style="1" customWidth="1"/>
    <col min="4" max="4" width="14" style="1" customWidth="1"/>
    <col min="5" max="5" width="10.5703125" style="1" customWidth="1"/>
    <col min="6" max="9" width="12.7109375" style="1" customWidth="1"/>
    <col min="10" max="10" width="16.28515625" style="1" customWidth="1"/>
    <col min="11" max="16384" width="11.42578125" style="1"/>
  </cols>
  <sheetData>
    <row r="1" spans="1:11" ht="12.7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  <c r="K1" s="41"/>
    </row>
    <row r="2" spans="1:11" ht="16.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  <c r="K2" s="41"/>
    </row>
    <row r="3" spans="1:11" ht="15.7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  <c r="K3" s="41"/>
    </row>
    <row r="4" spans="1:11" ht="15.7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  <c r="K4" s="41"/>
    </row>
    <row r="5" spans="1:11">
      <c r="A5" s="403"/>
      <c r="B5" s="404"/>
      <c r="C5" s="414"/>
      <c r="D5" s="414"/>
      <c r="E5" s="414"/>
      <c r="F5" s="414"/>
      <c r="G5" s="414"/>
      <c r="H5" s="414"/>
      <c r="I5" s="441" t="s">
        <v>174</v>
      </c>
      <c r="J5" s="442"/>
      <c r="K5" s="41"/>
    </row>
    <row r="6" spans="1:11" s="10" customFormat="1" ht="19.5" customHeight="1">
      <c r="A6" s="403"/>
      <c r="B6" s="404"/>
      <c r="C6" s="407" t="s">
        <v>197</v>
      </c>
      <c r="D6" s="407"/>
      <c r="E6" s="407" t="s">
        <v>198</v>
      </c>
      <c r="F6" s="407"/>
      <c r="G6" s="407"/>
      <c r="H6" s="407"/>
      <c r="I6" s="407" t="s">
        <v>199</v>
      </c>
      <c r="J6" s="412"/>
      <c r="K6" s="282"/>
    </row>
    <row r="7" spans="1:11" ht="15" customHeight="1">
      <c r="A7" s="403"/>
      <c r="B7" s="404"/>
      <c r="C7" s="407" t="s">
        <v>200</v>
      </c>
      <c r="D7" s="407"/>
      <c r="E7" s="407" t="s">
        <v>201</v>
      </c>
      <c r="F7" s="407"/>
      <c r="G7" s="407"/>
      <c r="H7" s="407"/>
      <c r="I7" s="407" t="s">
        <v>202</v>
      </c>
      <c r="J7" s="412"/>
      <c r="K7" s="283"/>
    </row>
    <row r="8" spans="1:11" ht="15" customHeight="1">
      <c r="A8" s="405"/>
      <c r="B8" s="406"/>
      <c r="C8" s="416"/>
      <c r="D8" s="416"/>
      <c r="E8" s="416" t="s">
        <v>203</v>
      </c>
      <c r="F8" s="416"/>
      <c r="G8" s="416"/>
      <c r="H8" s="416"/>
      <c r="I8" s="416" t="s">
        <v>204</v>
      </c>
      <c r="J8" s="417"/>
      <c r="K8" s="283"/>
    </row>
    <row r="9" spans="1:11" s="6" customFormat="1" ht="15" customHeight="1">
      <c r="A9" s="428" t="s">
        <v>215</v>
      </c>
      <c r="B9" s="428"/>
      <c r="C9" s="428"/>
      <c r="D9" s="428"/>
      <c r="E9" s="428"/>
      <c r="F9" s="428"/>
      <c r="G9" s="428"/>
      <c r="H9" s="284"/>
      <c r="I9" s="285" t="s">
        <v>109</v>
      </c>
      <c r="J9" s="286">
        <v>1139022</v>
      </c>
      <c r="K9" s="287"/>
    </row>
    <row r="10" spans="1:11" s="6" customFormat="1" ht="15" customHeight="1">
      <c r="A10" s="288"/>
      <c r="B10" s="288"/>
      <c r="C10" s="276"/>
      <c r="D10" s="276"/>
      <c r="E10" s="276"/>
      <c r="F10" s="276"/>
      <c r="G10" s="276"/>
      <c r="H10" s="276"/>
      <c r="I10" s="289"/>
      <c r="J10" s="289"/>
      <c r="K10" s="287"/>
    </row>
    <row r="11" spans="1:11" s="6" customFormat="1" ht="16.5">
      <c r="A11" s="427" t="s">
        <v>205</v>
      </c>
      <c r="B11" s="427"/>
      <c r="C11" s="290">
        <v>476446532</v>
      </c>
      <c r="D11" s="290"/>
      <c r="E11" s="276"/>
      <c r="F11" s="276"/>
      <c r="G11" s="276"/>
      <c r="H11" s="276"/>
      <c r="I11" s="276"/>
      <c r="J11" s="276"/>
      <c r="K11" s="287"/>
    </row>
    <row r="12" spans="1:11" s="6" customFormat="1" ht="16.5">
      <c r="A12" s="427" t="s">
        <v>207</v>
      </c>
      <c r="B12" s="427"/>
      <c r="C12" s="291">
        <f>'[1]POA-01'!D11</f>
        <v>0</v>
      </c>
      <c r="D12" s="291"/>
      <c r="E12" s="276"/>
      <c r="F12" s="276"/>
      <c r="G12" s="276"/>
      <c r="H12" s="276"/>
      <c r="I12" s="276"/>
      <c r="J12" s="276"/>
      <c r="K12" s="287"/>
    </row>
    <row r="13" spans="1:11" s="6" customFormat="1" ht="16.5">
      <c r="A13" s="427" t="s">
        <v>173</v>
      </c>
      <c r="B13" s="427"/>
      <c r="C13" s="292">
        <v>476446532</v>
      </c>
      <c r="D13" s="292"/>
      <c r="E13" s="276"/>
      <c r="F13" s="276"/>
      <c r="G13" s="276"/>
      <c r="H13" s="276"/>
      <c r="I13" s="276"/>
      <c r="J13" s="276"/>
      <c r="K13" s="287"/>
    </row>
    <row r="14" spans="1:11" s="6" customFormat="1" ht="16.5">
      <c r="A14" s="293"/>
      <c r="B14" s="293"/>
      <c r="C14" s="293"/>
      <c r="D14" s="293"/>
      <c r="E14" s="293"/>
      <c r="F14" s="293"/>
      <c r="G14" s="293"/>
      <c r="H14" s="293"/>
      <c r="I14" s="293"/>
      <c r="J14" s="293"/>
    </row>
    <row r="15" spans="1:11">
      <c r="A15" s="294"/>
      <c r="B15" s="294"/>
      <c r="C15" s="294"/>
      <c r="D15" s="294"/>
      <c r="E15" s="294"/>
      <c r="F15" s="294"/>
      <c r="G15" s="294"/>
      <c r="H15" s="294"/>
      <c r="I15" s="294"/>
      <c r="J15" s="294"/>
    </row>
    <row r="16" spans="1:11" s="7" customFormat="1" ht="14.25" thickBot="1">
      <c r="A16" s="280" t="s">
        <v>28</v>
      </c>
      <c r="B16" s="280"/>
      <c r="C16" s="280"/>
      <c r="D16" s="280"/>
      <c r="E16" s="280"/>
      <c r="F16" s="280"/>
      <c r="G16" s="280"/>
      <c r="H16" s="280"/>
      <c r="I16" s="280"/>
      <c r="J16" s="281" t="s">
        <v>29</v>
      </c>
    </row>
    <row r="17" spans="1:12" s="9" customFormat="1" ht="14.25" customHeight="1">
      <c r="A17" s="432" t="s">
        <v>46</v>
      </c>
      <c r="B17" s="434" t="s">
        <v>23</v>
      </c>
      <c r="C17" s="434" t="s">
        <v>24</v>
      </c>
      <c r="D17" s="436" t="s">
        <v>210</v>
      </c>
      <c r="E17" s="436" t="s">
        <v>25</v>
      </c>
      <c r="F17" s="438" t="s">
        <v>21</v>
      </c>
      <c r="G17" s="438"/>
      <c r="H17" s="434" t="s">
        <v>22</v>
      </c>
      <c r="I17" s="434"/>
      <c r="J17" s="439" t="s">
        <v>33</v>
      </c>
    </row>
    <row r="18" spans="1:12" s="9" customFormat="1" ht="14.25" thickBot="1">
      <c r="A18" s="433"/>
      <c r="B18" s="435"/>
      <c r="C18" s="435"/>
      <c r="D18" s="437"/>
      <c r="E18" s="437"/>
      <c r="F18" s="295" t="s">
        <v>14</v>
      </c>
      <c r="G18" s="295" t="s">
        <v>26</v>
      </c>
      <c r="H18" s="295" t="s">
        <v>27</v>
      </c>
      <c r="I18" s="295" t="s">
        <v>26</v>
      </c>
      <c r="J18" s="440"/>
    </row>
    <row r="19" spans="1:12" s="5" customFormat="1" ht="13.5">
      <c r="A19" s="296">
        <v>1</v>
      </c>
      <c r="B19" s="297"/>
      <c r="C19" s="297"/>
      <c r="D19" s="297"/>
      <c r="E19" s="296"/>
      <c r="F19" s="298"/>
      <c r="G19" s="298"/>
      <c r="H19" s="299">
        <v>0</v>
      </c>
      <c r="I19" s="299">
        <f t="shared" ref="I19:I28" si="0">+G19*H19</f>
        <v>0</v>
      </c>
      <c r="J19" s="298"/>
      <c r="L19" s="13"/>
    </row>
    <row r="20" spans="1:12" s="5" customFormat="1" ht="13.5">
      <c r="A20" s="300">
        <v>2</v>
      </c>
      <c r="B20" s="301"/>
      <c r="C20" s="301"/>
      <c r="D20" s="297"/>
      <c r="E20" s="296"/>
      <c r="F20" s="302"/>
      <c r="G20" s="302"/>
      <c r="H20" s="303">
        <v>0</v>
      </c>
      <c r="I20" s="303">
        <f t="shared" si="0"/>
        <v>0</v>
      </c>
      <c r="J20" s="298"/>
      <c r="L20" s="13"/>
    </row>
    <row r="21" spans="1:12" s="5" customFormat="1" ht="13.5">
      <c r="A21" s="300">
        <v>3</v>
      </c>
      <c r="B21" s="301"/>
      <c r="C21" s="301"/>
      <c r="D21" s="297"/>
      <c r="E21" s="296"/>
      <c r="F21" s="302"/>
      <c r="G21" s="302"/>
      <c r="H21" s="303">
        <v>0</v>
      </c>
      <c r="I21" s="303">
        <f t="shared" si="0"/>
        <v>0</v>
      </c>
      <c r="J21" s="298"/>
    </row>
    <row r="22" spans="1:12" s="5" customFormat="1" ht="13.5">
      <c r="A22" s="300">
        <v>4</v>
      </c>
      <c r="B22" s="301"/>
      <c r="C22" s="301"/>
      <c r="D22" s="297"/>
      <c r="E22" s="296"/>
      <c r="F22" s="302"/>
      <c r="G22" s="302"/>
      <c r="H22" s="303">
        <v>0</v>
      </c>
      <c r="I22" s="303">
        <f t="shared" si="0"/>
        <v>0</v>
      </c>
      <c r="J22" s="298"/>
      <c r="L22" s="13"/>
    </row>
    <row r="23" spans="1:12" s="5" customFormat="1" ht="13.5">
      <c r="A23" s="300">
        <v>5</v>
      </c>
      <c r="B23" s="301"/>
      <c r="C23" s="301"/>
      <c r="D23" s="297"/>
      <c r="E23" s="296"/>
      <c r="F23" s="302"/>
      <c r="G23" s="302"/>
      <c r="H23" s="303">
        <v>0</v>
      </c>
      <c r="I23" s="303">
        <f t="shared" si="0"/>
        <v>0</v>
      </c>
      <c r="J23" s="298"/>
      <c r="L23" s="13"/>
    </row>
    <row r="24" spans="1:12" s="5" customFormat="1" ht="13.5">
      <c r="A24" s="300">
        <v>6</v>
      </c>
      <c r="B24" s="301"/>
      <c r="C24" s="301"/>
      <c r="D24" s="297"/>
      <c r="E24" s="296"/>
      <c r="F24" s="302"/>
      <c r="G24" s="302"/>
      <c r="H24" s="303">
        <v>0</v>
      </c>
      <c r="I24" s="303">
        <f t="shared" si="0"/>
        <v>0</v>
      </c>
      <c r="J24" s="298"/>
      <c r="L24" s="13"/>
    </row>
    <row r="25" spans="1:12" s="5" customFormat="1" ht="13.5">
      <c r="A25" s="300">
        <v>7</v>
      </c>
      <c r="B25" s="301"/>
      <c r="C25" s="301"/>
      <c r="D25" s="297"/>
      <c r="E25" s="296"/>
      <c r="F25" s="302"/>
      <c r="G25" s="302"/>
      <c r="H25" s="303">
        <v>0</v>
      </c>
      <c r="I25" s="303">
        <f t="shared" si="0"/>
        <v>0</v>
      </c>
      <c r="J25" s="298"/>
    </row>
    <row r="26" spans="1:12" s="5" customFormat="1" ht="13.5">
      <c r="A26" s="300">
        <v>8</v>
      </c>
      <c r="B26" s="301"/>
      <c r="C26" s="301"/>
      <c r="D26" s="297"/>
      <c r="E26" s="296"/>
      <c r="F26" s="304"/>
      <c r="G26" s="302"/>
      <c r="H26" s="303">
        <v>0</v>
      </c>
      <c r="I26" s="303">
        <f t="shared" si="0"/>
        <v>0</v>
      </c>
      <c r="J26" s="298"/>
      <c r="L26" s="13"/>
    </row>
    <row r="27" spans="1:12" s="5" customFormat="1" ht="13.5">
      <c r="A27" s="300">
        <v>9</v>
      </c>
      <c r="B27" s="301"/>
      <c r="C27" s="301"/>
      <c r="D27" s="297"/>
      <c r="E27" s="296"/>
      <c r="F27" s="304"/>
      <c r="G27" s="302"/>
      <c r="H27" s="303">
        <v>0</v>
      </c>
      <c r="I27" s="303">
        <f t="shared" si="0"/>
        <v>0</v>
      </c>
      <c r="J27" s="298"/>
      <c r="L27" s="13"/>
    </row>
    <row r="28" spans="1:12" s="5" customFormat="1" ht="13.5">
      <c r="A28" s="300"/>
      <c r="B28" s="301"/>
      <c r="C28" s="301"/>
      <c r="D28" s="301"/>
      <c r="E28" s="305"/>
      <c r="F28" s="304"/>
      <c r="G28" s="304"/>
      <c r="H28" s="303">
        <v>0</v>
      </c>
      <c r="I28" s="303">
        <f t="shared" si="0"/>
        <v>0</v>
      </c>
      <c r="J28" s="304"/>
    </row>
    <row r="29" spans="1:12" s="5" customFormat="1" ht="13.5">
      <c r="A29" s="431" t="s">
        <v>16</v>
      </c>
      <c r="B29" s="431"/>
      <c r="C29" s="307"/>
      <c r="D29" s="307"/>
      <c r="E29" s="306"/>
      <c r="F29" s="308"/>
      <c r="G29" s="308"/>
      <c r="H29" s="309">
        <v>0</v>
      </c>
      <c r="I29" s="309">
        <f>SUM(I19:I28)</f>
        <v>0</v>
      </c>
      <c r="J29" s="308"/>
      <c r="L29" s="13"/>
    </row>
    <row r="31" spans="1:12">
      <c r="I31" s="310"/>
    </row>
  </sheetData>
  <mergeCells count="29">
    <mergeCell ref="H17:I17"/>
    <mergeCell ref="J17:J18"/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I8:J8"/>
    <mergeCell ref="A29:B29"/>
    <mergeCell ref="A9:G9"/>
    <mergeCell ref="A13:B13"/>
    <mergeCell ref="A17:A18"/>
    <mergeCell ref="B17:B18"/>
    <mergeCell ref="C17:C18"/>
    <mergeCell ref="A11:B11"/>
    <mergeCell ref="A12:B12"/>
    <mergeCell ref="D17:D18"/>
    <mergeCell ref="E17:E18"/>
    <mergeCell ref="F17:G17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12" sqref="C12"/>
    </sheetView>
  </sheetViews>
  <sheetFormatPr baseColWidth="10" defaultRowHeight="12.75"/>
  <cols>
    <col min="1" max="1" width="5.140625" style="1" customWidth="1"/>
    <col min="2" max="2" width="22.7109375" style="1" customWidth="1"/>
    <col min="3" max="3" width="20.140625" style="1" customWidth="1"/>
    <col min="4" max="4" width="12.5703125" style="1" customWidth="1"/>
    <col min="5" max="5" width="8.28515625" style="1" customWidth="1"/>
    <col min="6" max="6" width="10.28515625" style="1" customWidth="1"/>
    <col min="7" max="7" width="14.140625" style="1" customWidth="1"/>
    <col min="8" max="8" width="15" style="1" customWidth="1"/>
    <col min="9" max="9" width="15.7109375" style="1" customWidth="1"/>
    <col min="10" max="10" width="6.7109375" style="1" customWidth="1"/>
    <col min="11" max="16384" width="11.42578125" style="1"/>
  </cols>
  <sheetData>
    <row r="1" spans="1:11" ht="16.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</row>
    <row r="2" spans="1:11" ht="1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</row>
    <row r="3" spans="1:11" ht="14.2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</row>
    <row r="4" spans="1:11" ht="14.2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</row>
    <row r="5" spans="1:11" ht="15" customHeight="1">
      <c r="A5" s="403"/>
      <c r="B5" s="404"/>
      <c r="C5" s="414"/>
      <c r="D5" s="414"/>
      <c r="E5" s="414"/>
      <c r="F5" s="414"/>
      <c r="G5" s="414"/>
      <c r="H5" s="414"/>
      <c r="I5" s="441" t="s">
        <v>174</v>
      </c>
      <c r="J5" s="442"/>
    </row>
    <row r="6" spans="1:11" s="10" customFormat="1" ht="19.5" customHeight="1">
      <c r="A6" s="403"/>
      <c r="B6" s="404"/>
      <c r="C6" s="407" t="s">
        <v>197</v>
      </c>
      <c r="D6" s="407"/>
      <c r="E6" s="407" t="s">
        <v>198</v>
      </c>
      <c r="F6" s="407"/>
      <c r="G6" s="407"/>
      <c r="H6" s="407"/>
      <c r="I6" s="407" t="s">
        <v>199</v>
      </c>
      <c r="J6" s="412"/>
      <c r="K6" s="311"/>
    </row>
    <row r="7" spans="1:11" s="6" customFormat="1" ht="14.25" customHeight="1">
      <c r="A7" s="403"/>
      <c r="B7" s="404"/>
      <c r="C7" s="407" t="s">
        <v>200</v>
      </c>
      <c r="D7" s="407"/>
      <c r="E7" s="407" t="s">
        <v>201</v>
      </c>
      <c r="F7" s="407"/>
      <c r="G7" s="407"/>
      <c r="H7" s="407"/>
      <c r="I7" s="407" t="s">
        <v>202</v>
      </c>
      <c r="J7" s="412"/>
      <c r="K7" s="287"/>
    </row>
    <row r="8" spans="1:11" s="6" customFormat="1" ht="14.25" customHeight="1">
      <c r="A8" s="405"/>
      <c r="B8" s="406"/>
      <c r="C8" s="416"/>
      <c r="D8" s="416"/>
      <c r="E8" s="416" t="s">
        <v>203</v>
      </c>
      <c r="F8" s="416"/>
      <c r="G8" s="416"/>
      <c r="H8" s="416"/>
      <c r="I8" s="416" t="s">
        <v>204</v>
      </c>
      <c r="J8" s="417"/>
      <c r="K8" s="287"/>
    </row>
    <row r="9" spans="1:11" s="6" customFormat="1" ht="15" customHeight="1">
      <c r="A9" s="443" t="s">
        <v>215</v>
      </c>
      <c r="B9" s="443"/>
      <c r="C9" s="443"/>
      <c r="D9" s="443"/>
      <c r="E9" s="443"/>
      <c r="F9" s="443"/>
      <c r="G9" s="443"/>
      <c r="H9" s="312" t="s">
        <v>109</v>
      </c>
      <c r="I9" s="312">
        <v>1139022</v>
      </c>
      <c r="J9" s="276"/>
      <c r="K9" s="287"/>
    </row>
    <row r="10" spans="1:11" s="6" customFormat="1" ht="16.5">
      <c r="A10" s="427" t="s">
        <v>205</v>
      </c>
      <c r="B10" s="427"/>
      <c r="C10" s="290">
        <v>476446532</v>
      </c>
      <c r="D10" s="290"/>
      <c r="E10" s="276"/>
      <c r="F10" s="276"/>
      <c r="G10" s="276"/>
      <c r="H10" s="276"/>
      <c r="I10" s="276"/>
      <c r="J10" s="276"/>
      <c r="K10" s="287"/>
    </row>
    <row r="11" spans="1:11" s="6" customFormat="1" ht="16.5">
      <c r="A11" s="427" t="s">
        <v>211</v>
      </c>
      <c r="B11" s="427"/>
      <c r="C11" s="313">
        <f>'[1]POA-01'!D11</f>
        <v>0</v>
      </c>
      <c r="D11" s="313"/>
      <c r="E11" s="276"/>
      <c r="F11" s="276"/>
      <c r="G11" s="276"/>
      <c r="H11" s="276"/>
      <c r="I11" s="276"/>
      <c r="J11" s="276"/>
      <c r="K11" s="287"/>
    </row>
    <row r="12" spans="1:11" s="6" customFormat="1" ht="16.5">
      <c r="A12" s="427" t="s">
        <v>212</v>
      </c>
      <c r="B12" s="427"/>
      <c r="C12" s="291">
        <f>C10</f>
        <v>476446532</v>
      </c>
      <c r="D12" s="291"/>
      <c r="E12" s="276"/>
      <c r="F12" s="276"/>
      <c r="G12" s="276"/>
      <c r="H12" s="276"/>
      <c r="I12" s="276"/>
      <c r="J12" s="276"/>
      <c r="K12" s="287"/>
    </row>
    <row r="13" spans="1:11" s="5" customFormat="1" ht="13.5">
      <c r="A13" s="314"/>
      <c r="B13" s="314"/>
      <c r="C13" s="314"/>
      <c r="D13" s="314"/>
      <c r="E13" s="314"/>
      <c r="F13" s="314"/>
      <c r="G13" s="314"/>
      <c r="H13" s="314"/>
      <c r="I13" s="314"/>
      <c r="J13" s="314"/>
    </row>
    <row r="14" spans="1:11" s="7" customFormat="1" ht="14.25" thickBot="1">
      <c r="A14" s="315" t="s">
        <v>31</v>
      </c>
      <c r="B14" s="280"/>
      <c r="C14" s="280"/>
      <c r="D14" s="280"/>
      <c r="E14" s="280"/>
      <c r="F14" s="280"/>
      <c r="G14" s="280"/>
      <c r="H14" s="280"/>
      <c r="I14" s="281" t="s">
        <v>32</v>
      </c>
      <c r="J14" s="280"/>
    </row>
    <row r="15" spans="1:11" s="9" customFormat="1" ht="27.75" thickBot="1">
      <c r="A15" s="316" t="s">
        <v>46</v>
      </c>
      <c r="B15" s="317" t="s">
        <v>30</v>
      </c>
      <c r="C15" s="317" t="s">
        <v>24</v>
      </c>
      <c r="D15" s="317" t="s">
        <v>213</v>
      </c>
      <c r="E15" s="318" t="s">
        <v>25</v>
      </c>
      <c r="F15" s="318" t="s">
        <v>21</v>
      </c>
      <c r="G15" s="318" t="s">
        <v>36</v>
      </c>
      <c r="H15" s="318" t="s">
        <v>35</v>
      </c>
      <c r="I15" s="319" t="s">
        <v>34</v>
      </c>
      <c r="J15" s="320"/>
    </row>
    <row r="16" spans="1:11" s="9" customFormat="1" ht="13.5">
      <c r="A16" s="321">
        <v>1</v>
      </c>
      <c r="B16" s="322"/>
      <c r="C16" s="323"/>
      <c r="D16" s="323"/>
      <c r="E16" s="324"/>
      <c r="F16" s="325"/>
      <c r="G16" s="326"/>
      <c r="H16" s="324"/>
      <c r="I16" s="327"/>
      <c r="J16" s="328"/>
    </row>
    <row r="17" spans="1:10" s="9" customFormat="1" ht="13.5">
      <c r="A17" s="329">
        <v>2</v>
      </c>
      <c r="B17" s="322"/>
      <c r="C17" s="330"/>
      <c r="D17" s="330"/>
      <c r="E17" s="326"/>
      <c r="F17" s="331"/>
      <c r="G17" s="326"/>
      <c r="H17" s="324"/>
      <c r="I17" s="327"/>
      <c r="J17" s="320"/>
    </row>
    <row r="18" spans="1:10" s="9" customFormat="1" ht="13.5">
      <c r="A18" s="329">
        <v>3</v>
      </c>
      <c r="B18" s="332"/>
      <c r="C18" s="330"/>
      <c r="D18" s="330"/>
      <c r="E18" s="326"/>
      <c r="F18" s="331"/>
      <c r="G18" s="326"/>
      <c r="H18" s="324"/>
      <c r="I18" s="331"/>
      <c r="J18" s="320"/>
    </row>
    <row r="19" spans="1:10" s="9" customFormat="1" ht="13.5">
      <c r="A19" s="329">
        <v>4</v>
      </c>
      <c r="B19" s="333"/>
      <c r="C19" s="330"/>
      <c r="D19" s="330"/>
      <c r="E19" s="326"/>
      <c r="F19" s="331"/>
      <c r="G19" s="334"/>
      <c r="H19" s="324"/>
      <c r="I19" s="335"/>
      <c r="J19" s="320"/>
    </row>
    <row r="20" spans="1:10" s="9" customFormat="1" ht="13.5">
      <c r="A20" s="329">
        <v>5</v>
      </c>
      <c r="B20" s="336"/>
      <c r="C20" s="330"/>
      <c r="D20" s="330"/>
      <c r="E20" s="326"/>
      <c r="F20" s="331"/>
      <c r="G20" s="337"/>
      <c r="H20" s="324"/>
      <c r="I20" s="335"/>
      <c r="J20" s="320"/>
    </row>
    <row r="21" spans="1:10" s="9" customFormat="1" ht="13.5">
      <c r="A21" s="329">
        <v>6</v>
      </c>
      <c r="B21" s="336"/>
      <c r="C21" s="330"/>
      <c r="D21" s="330"/>
      <c r="E21" s="326"/>
      <c r="F21" s="331"/>
      <c r="G21" s="338"/>
      <c r="H21" s="326"/>
      <c r="I21" s="335"/>
      <c r="J21" s="320"/>
    </row>
    <row r="22" spans="1:10" s="9" customFormat="1" ht="13.5">
      <c r="A22" s="329">
        <v>7</v>
      </c>
      <c r="B22" s="339"/>
      <c r="C22" s="330"/>
      <c r="D22" s="330"/>
      <c r="E22" s="326"/>
      <c r="F22" s="331"/>
      <c r="G22" s="338"/>
      <c r="H22" s="326"/>
      <c r="I22" s="335"/>
      <c r="J22" s="320"/>
    </row>
    <row r="23" spans="1:10" s="5" customFormat="1" ht="13.5">
      <c r="A23" s="305"/>
      <c r="B23" s="301"/>
      <c r="C23" s="340"/>
      <c r="D23" s="340"/>
      <c r="E23" s="304"/>
      <c r="F23" s="304"/>
      <c r="G23" s="304"/>
      <c r="H23" s="304"/>
      <c r="I23" s="304"/>
      <c r="J23" s="314"/>
    </row>
    <row r="24" spans="1:10" s="5" customFormat="1" ht="13.5">
      <c r="A24" s="341"/>
      <c r="B24" s="341"/>
      <c r="C24" s="341"/>
      <c r="D24" s="341"/>
      <c r="E24" s="342"/>
      <c r="F24" s="342"/>
      <c r="G24" s="308" t="s">
        <v>26</v>
      </c>
      <c r="H24" s="308">
        <f>SUM(H16:H23)</f>
        <v>0</v>
      </c>
      <c r="I24" s="308"/>
      <c r="J24" s="314"/>
    </row>
    <row r="25" spans="1:10" s="5" customFormat="1" ht="11.25">
      <c r="E25" s="13"/>
      <c r="F25" s="13"/>
      <c r="G25" s="13"/>
      <c r="H25" s="13"/>
      <c r="I25" s="13"/>
    </row>
    <row r="26" spans="1:10" s="5" customFormat="1" ht="11.25"/>
    <row r="27" spans="1:10" s="5" customFormat="1" ht="11.25"/>
    <row r="28" spans="1:10" s="5" customFormat="1" ht="11.25">
      <c r="H28" s="343"/>
    </row>
    <row r="29" spans="1:10" s="5" customFormat="1" ht="11.25"/>
  </sheetData>
  <mergeCells count="20">
    <mergeCell ref="C7:D7"/>
    <mergeCell ref="E7:H7"/>
    <mergeCell ref="I7:J7"/>
    <mergeCell ref="C8:D8"/>
    <mergeCell ref="E8:H8"/>
    <mergeCell ref="I8:J8"/>
    <mergeCell ref="A1:B8"/>
    <mergeCell ref="C1:H5"/>
    <mergeCell ref="A12:B12"/>
    <mergeCell ref="A11:B11"/>
    <mergeCell ref="A10:B10"/>
    <mergeCell ref="I1:J1"/>
    <mergeCell ref="I2:J2"/>
    <mergeCell ref="I3:J3"/>
    <mergeCell ref="I4:J4"/>
    <mergeCell ref="I5:J5"/>
    <mergeCell ref="C6:D6"/>
    <mergeCell ref="E6:H6"/>
    <mergeCell ref="A9:G9"/>
    <mergeCell ref="I6:J6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56"/>
  <sheetViews>
    <sheetView showGridLines="0" topLeftCell="A16" workbookViewId="0">
      <selection activeCell="C27" sqref="C27"/>
    </sheetView>
  </sheetViews>
  <sheetFormatPr baseColWidth="10" defaultRowHeight="12.75"/>
  <cols>
    <col min="1" max="1" width="5.5703125" style="66" customWidth="1"/>
    <col min="2" max="2" width="31.7109375" style="66" customWidth="1"/>
    <col min="3" max="3" width="17.42578125" style="66" customWidth="1"/>
    <col min="4" max="5" width="7.28515625" style="66" customWidth="1"/>
    <col min="6" max="6" width="14.140625" style="66" customWidth="1"/>
    <col min="7" max="7" width="14.42578125" style="66" customWidth="1"/>
    <col min="8" max="8" width="14" style="66" customWidth="1"/>
    <col min="9" max="9" width="17" style="66" customWidth="1"/>
    <col min="10" max="10" width="6" style="66" customWidth="1"/>
    <col min="11" max="11" width="12.7109375" style="66" bestFit="1" customWidth="1"/>
    <col min="12" max="16384" width="11.42578125" style="66"/>
  </cols>
  <sheetData>
    <row r="1" spans="1:10" ht="12.7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</row>
    <row r="2" spans="1:10" ht="12.7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</row>
    <row r="3" spans="1:10" ht="12.7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</row>
    <row r="4" spans="1:10" ht="12.7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</row>
    <row r="5" spans="1:10" ht="12.75" customHeight="1">
      <c r="A5" s="403"/>
      <c r="B5" s="404"/>
      <c r="C5" s="414"/>
      <c r="D5" s="414"/>
      <c r="E5" s="414"/>
      <c r="F5" s="414"/>
      <c r="G5" s="414"/>
      <c r="H5" s="414"/>
      <c r="I5" s="422" t="s">
        <v>174</v>
      </c>
      <c r="J5" s="423"/>
    </row>
    <row r="6" spans="1:10">
      <c r="A6" s="403"/>
      <c r="B6" s="404"/>
      <c r="C6" s="407" t="s">
        <v>197</v>
      </c>
      <c r="D6" s="407"/>
      <c r="E6" s="407" t="s">
        <v>198</v>
      </c>
      <c r="F6" s="407"/>
      <c r="G6" s="407"/>
      <c r="H6" s="407"/>
      <c r="I6" s="407" t="s">
        <v>199</v>
      </c>
      <c r="J6" s="412"/>
    </row>
    <row r="7" spans="1:10" ht="12.75" customHeight="1">
      <c r="A7" s="403"/>
      <c r="B7" s="404"/>
      <c r="C7" s="444" t="s">
        <v>200</v>
      </c>
      <c r="D7" s="444"/>
      <c r="E7" s="407" t="s">
        <v>201</v>
      </c>
      <c r="F7" s="407"/>
      <c r="G7" s="407"/>
      <c r="H7" s="407"/>
      <c r="I7" s="407" t="s">
        <v>202</v>
      </c>
      <c r="J7" s="412"/>
    </row>
    <row r="8" spans="1:10">
      <c r="A8" s="405"/>
      <c r="B8" s="406"/>
      <c r="C8" s="445"/>
      <c r="D8" s="445"/>
      <c r="E8" s="416" t="s">
        <v>203</v>
      </c>
      <c r="F8" s="416"/>
      <c r="G8" s="416"/>
      <c r="H8" s="416"/>
      <c r="I8" s="416" t="s">
        <v>204</v>
      </c>
      <c r="J8" s="417"/>
    </row>
    <row r="9" spans="1:10" ht="16.5">
      <c r="A9" s="428" t="s">
        <v>216</v>
      </c>
      <c r="B9" s="428"/>
      <c r="C9" s="428"/>
      <c r="D9" s="428"/>
      <c r="E9" s="428"/>
      <c r="F9" s="428"/>
      <c r="G9" s="312" t="s">
        <v>109</v>
      </c>
      <c r="H9" s="312">
        <v>1139022</v>
      </c>
      <c r="I9" s="276"/>
      <c r="J9" s="5"/>
    </row>
    <row r="10" spans="1:10" ht="16.5">
      <c r="A10" s="427" t="s">
        <v>221</v>
      </c>
      <c r="B10" s="427"/>
      <c r="C10" s="290"/>
      <c r="D10" s="276"/>
      <c r="E10" s="276"/>
      <c r="F10" s="276"/>
      <c r="G10" s="276"/>
      <c r="H10" s="276"/>
      <c r="I10" s="276"/>
      <c r="J10" s="5"/>
    </row>
    <row r="11" spans="1:10" s="68" customFormat="1" ht="15" customHeight="1">
      <c r="A11" s="427" t="s">
        <v>7</v>
      </c>
      <c r="B11" s="427"/>
      <c r="C11" s="292">
        <f>'[1]POA-01'!D11</f>
        <v>0</v>
      </c>
      <c r="D11" s="276"/>
      <c r="E11" s="276"/>
      <c r="F11" s="276"/>
      <c r="G11" s="276"/>
      <c r="H11" s="276"/>
      <c r="I11" s="276"/>
      <c r="J11" s="5"/>
    </row>
    <row r="12" spans="1:10" s="68" customFormat="1" ht="16.5">
      <c r="A12" s="427" t="s">
        <v>212</v>
      </c>
      <c r="B12" s="427"/>
      <c r="C12" s="290">
        <v>476446532</v>
      </c>
      <c r="D12" s="276"/>
      <c r="E12" s="276"/>
      <c r="F12" s="276"/>
      <c r="G12" s="276"/>
      <c r="H12" s="276"/>
      <c r="I12" s="276"/>
      <c r="J12" s="5"/>
    </row>
    <row r="13" spans="1:10" s="68" customFormat="1" ht="16.5">
      <c r="A13" s="294"/>
      <c r="B13" s="294"/>
      <c r="C13" s="290"/>
      <c r="D13" s="294"/>
      <c r="E13" s="294"/>
      <c r="F13" s="294"/>
      <c r="G13" s="294"/>
      <c r="H13" s="294"/>
      <c r="I13" s="294"/>
      <c r="J13" s="5"/>
    </row>
    <row r="14" spans="1:10" s="68" customFormat="1" ht="15">
      <c r="A14" s="280" t="s">
        <v>37</v>
      </c>
      <c r="B14" s="280"/>
      <c r="C14" s="280"/>
      <c r="D14" s="280"/>
      <c r="E14" s="280"/>
      <c r="F14" s="280"/>
      <c r="G14" s="280"/>
      <c r="H14" s="280"/>
      <c r="I14" s="281" t="s">
        <v>43</v>
      </c>
      <c r="J14" s="5"/>
    </row>
    <row r="15" spans="1:10" s="76" customFormat="1" ht="12" thickBot="1">
      <c r="A15" s="7"/>
      <c r="B15" s="7"/>
      <c r="C15" s="7"/>
      <c r="D15" s="7"/>
      <c r="E15" s="7"/>
      <c r="F15" s="7"/>
      <c r="G15" s="7"/>
      <c r="H15" s="7"/>
      <c r="I15" s="8"/>
    </row>
    <row r="16" spans="1:10" s="78" customFormat="1" ht="12.75" customHeight="1">
      <c r="A16" s="425" t="s">
        <v>46</v>
      </c>
      <c r="B16" s="466" t="s">
        <v>13</v>
      </c>
      <c r="C16" s="466" t="s">
        <v>22</v>
      </c>
      <c r="D16" s="463" t="s">
        <v>0</v>
      </c>
      <c r="E16" s="464"/>
      <c r="F16" s="465"/>
      <c r="G16" s="451" t="s">
        <v>40</v>
      </c>
      <c r="H16" s="451" t="s">
        <v>39</v>
      </c>
      <c r="I16" s="453" t="s">
        <v>3</v>
      </c>
    </row>
    <row r="17" spans="1:11" s="78" customFormat="1" ht="18.75" thickBot="1">
      <c r="A17" s="426"/>
      <c r="B17" s="467"/>
      <c r="C17" s="467"/>
      <c r="D17" s="112" t="s">
        <v>38</v>
      </c>
      <c r="E17" s="112" t="s">
        <v>4</v>
      </c>
      <c r="F17" s="112" t="s">
        <v>5</v>
      </c>
      <c r="G17" s="452"/>
      <c r="H17" s="452"/>
      <c r="I17" s="454"/>
    </row>
    <row r="18" spans="1:11" s="79" customFormat="1" thickBot="1">
      <c r="A18" s="462" t="s">
        <v>41</v>
      </c>
      <c r="B18" s="462"/>
      <c r="C18" s="462"/>
      <c r="D18" s="462"/>
      <c r="E18" s="462"/>
      <c r="F18" s="462"/>
      <c r="G18" s="462"/>
      <c r="H18" s="462"/>
      <c r="I18" s="462"/>
    </row>
    <row r="19" spans="1:11" s="79" customFormat="1" ht="13.5">
      <c r="A19" s="80"/>
      <c r="B19" s="193"/>
      <c r="C19" s="198"/>
      <c r="D19" s="194"/>
      <c r="E19" s="194"/>
      <c r="F19" s="195"/>
      <c r="G19" s="196"/>
      <c r="H19" s="197"/>
      <c r="I19" s="197"/>
      <c r="K19" s="138"/>
    </row>
    <row r="20" spans="1:11" s="79" customFormat="1" ht="38.25">
      <c r="A20" s="81"/>
      <c r="B20" s="175" t="s">
        <v>220</v>
      </c>
      <c r="C20" s="198">
        <v>210000000</v>
      </c>
      <c r="D20" s="82"/>
      <c r="E20" s="82"/>
      <c r="F20" s="82"/>
      <c r="G20" s="83"/>
      <c r="H20" s="83"/>
      <c r="I20" s="84"/>
    </row>
    <row r="21" spans="1:11" s="79" customFormat="1">
      <c r="A21" s="81"/>
      <c r="B21" s="110"/>
      <c r="C21" s="199"/>
      <c r="D21" s="82"/>
      <c r="E21" s="82"/>
      <c r="F21" s="82"/>
      <c r="G21" s="83"/>
      <c r="H21" s="83"/>
      <c r="I21" s="84"/>
    </row>
    <row r="22" spans="1:11" s="79" customFormat="1" ht="13.5" thickBot="1">
      <c r="A22" s="85"/>
      <c r="B22" s="111"/>
      <c r="C22" s="199"/>
      <c r="D22" s="86"/>
      <c r="E22" s="86"/>
      <c r="F22" s="86"/>
      <c r="G22" s="86"/>
      <c r="H22" s="86"/>
      <c r="I22" s="87"/>
    </row>
    <row r="23" spans="1:11" s="79" customFormat="1" ht="12.75" customHeight="1" thickBot="1">
      <c r="A23" s="455" t="s">
        <v>26</v>
      </c>
      <c r="B23" s="456"/>
      <c r="C23" s="200">
        <f>SUM(C19:C22)</f>
        <v>210000000</v>
      </c>
      <c r="D23" s="88"/>
      <c r="E23" s="88"/>
      <c r="F23" s="88"/>
      <c r="G23" s="89"/>
      <c r="H23" s="88"/>
      <c r="I23" s="88"/>
    </row>
    <row r="24" spans="1:11" s="79" customFormat="1" thickBot="1">
      <c r="A24" s="462" t="s">
        <v>42</v>
      </c>
      <c r="B24" s="462"/>
      <c r="C24" s="462"/>
      <c r="D24" s="462"/>
      <c r="E24" s="462"/>
      <c r="F24" s="462"/>
      <c r="G24" s="462"/>
      <c r="H24" s="462"/>
      <c r="I24" s="462"/>
    </row>
    <row r="25" spans="1:11" s="79" customFormat="1" ht="54">
      <c r="A25" s="113"/>
      <c r="B25" s="201" t="s">
        <v>189</v>
      </c>
      <c r="C25" s="202">
        <v>75000000</v>
      </c>
      <c r="D25" s="114"/>
      <c r="E25" s="114"/>
      <c r="F25" s="115"/>
      <c r="G25" s="116"/>
      <c r="H25" s="117"/>
      <c r="I25" s="116"/>
    </row>
    <row r="26" spans="1:11" s="79" customFormat="1" ht="27">
      <c r="A26" s="118"/>
      <c r="B26" s="348" t="s">
        <v>222</v>
      </c>
      <c r="C26" s="199">
        <f>56033604+544000</f>
        <v>56577604</v>
      </c>
      <c r="D26" s="119"/>
      <c r="E26" s="119"/>
      <c r="F26" s="120"/>
      <c r="G26" s="121"/>
      <c r="H26" s="121"/>
      <c r="I26" s="122"/>
    </row>
    <row r="27" spans="1:11" s="79" customFormat="1" ht="13.5" customHeight="1" thickBot="1">
      <c r="A27" s="460" t="s">
        <v>26</v>
      </c>
      <c r="B27" s="461"/>
      <c r="C27" s="203">
        <f>SUM(C25:C26)</f>
        <v>131577604</v>
      </c>
      <c r="D27" s="123"/>
      <c r="E27" s="123"/>
      <c r="F27" s="123"/>
      <c r="G27" s="124"/>
      <c r="H27" s="121"/>
      <c r="I27" s="121"/>
    </row>
    <row r="28" spans="1:11" s="79" customFormat="1" ht="11.25">
      <c r="A28" s="95"/>
      <c r="B28" s="95"/>
      <c r="C28" s="95"/>
      <c r="D28" s="95"/>
      <c r="E28" s="95"/>
      <c r="F28" s="95"/>
      <c r="G28" s="95"/>
      <c r="H28" s="95"/>
      <c r="I28" s="95"/>
    </row>
    <row r="29" spans="1:11" s="79" customFormat="1" ht="11.25">
      <c r="A29" s="95"/>
      <c r="B29" s="95"/>
      <c r="C29" s="95"/>
      <c r="D29" s="95"/>
      <c r="E29" s="95"/>
      <c r="F29" s="95"/>
      <c r="G29" s="95"/>
      <c r="H29" s="95"/>
      <c r="I29" s="95"/>
      <c r="K29" s="136"/>
    </row>
    <row r="30" spans="1:11" s="79" customFormat="1" ht="11.25">
      <c r="A30" s="95"/>
      <c r="B30" s="95"/>
      <c r="C30" s="95"/>
      <c r="D30" s="95"/>
      <c r="E30" s="95"/>
      <c r="F30" s="139"/>
      <c r="G30" s="95"/>
      <c r="H30" s="95"/>
      <c r="I30" s="95"/>
    </row>
    <row r="31" spans="1:11" s="79" customFormat="1" ht="11.25">
      <c r="A31" s="95"/>
      <c r="B31" s="95"/>
      <c r="C31" s="95"/>
      <c r="D31" s="95"/>
      <c r="E31" s="95"/>
      <c r="F31" s="95"/>
      <c r="G31" s="95"/>
      <c r="H31" s="95"/>
      <c r="I31" s="95"/>
    </row>
    <row r="32" spans="1:11" s="79" customFormat="1" ht="11.25">
      <c r="A32" s="95"/>
      <c r="B32" s="95"/>
      <c r="C32" s="139"/>
      <c r="D32" s="95"/>
      <c r="E32" s="95"/>
      <c r="F32" s="95"/>
      <c r="G32" s="95"/>
      <c r="H32" s="95"/>
      <c r="I32" s="95"/>
    </row>
    <row r="33" spans="1:9" s="79" customFormat="1" ht="11.25">
      <c r="A33" s="95"/>
      <c r="B33" s="95"/>
      <c r="C33" s="95"/>
      <c r="D33" s="95"/>
      <c r="E33" s="95"/>
      <c r="F33" s="95"/>
      <c r="G33" s="95"/>
      <c r="H33" s="95"/>
      <c r="I33" s="95"/>
    </row>
    <row r="34" spans="1:9" s="79" customFormat="1" ht="11.25">
      <c r="A34" s="95"/>
      <c r="B34" s="95"/>
      <c r="C34" s="95"/>
      <c r="D34" s="95"/>
      <c r="E34" s="95"/>
      <c r="F34" s="95"/>
      <c r="G34" s="95"/>
      <c r="H34" s="95"/>
      <c r="I34" s="95"/>
    </row>
    <row r="35" spans="1:9" s="79" customFormat="1" ht="11.25">
      <c r="A35" s="95"/>
      <c r="B35" s="95"/>
      <c r="C35" s="95"/>
      <c r="D35" s="95"/>
      <c r="E35" s="95"/>
      <c r="F35" s="95"/>
      <c r="G35" s="95"/>
      <c r="H35" s="95"/>
      <c r="I35" s="95"/>
    </row>
    <row r="36" spans="1:9" s="79" customFormat="1" ht="18">
      <c r="A36" s="448"/>
      <c r="B36" s="448"/>
      <c r="C36" s="448"/>
      <c r="D36" s="448"/>
      <c r="E36" s="448"/>
      <c r="F36" s="448"/>
      <c r="G36" s="448"/>
      <c r="H36" s="448"/>
      <c r="I36" s="448"/>
    </row>
    <row r="37" spans="1:9" s="79" customFormat="1" ht="18">
      <c r="A37" s="65"/>
      <c r="B37" s="65"/>
      <c r="C37" s="65"/>
      <c r="D37" s="65"/>
      <c r="E37" s="65"/>
      <c r="F37" s="65"/>
      <c r="G37" s="65"/>
      <c r="H37" s="65"/>
      <c r="I37" s="65"/>
    </row>
    <row r="38" spans="1:9" s="79" customFormat="1" ht="14.25">
      <c r="A38" s="449"/>
      <c r="B38" s="449"/>
      <c r="C38" s="450"/>
      <c r="D38" s="450"/>
      <c r="E38" s="450"/>
      <c r="F38" s="450"/>
      <c r="G38" s="450"/>
      <c r="H38" s="67"/>
      <c r="I38" s="67"/>
    </row>
    <row r="39" spans="1:9" s="79" customFormat="1" ht="14.25">
      <c r="A39" s="69"/>
      <c r="B39" s="69"/>
      <c r="C39" s="109"/>
      <c r="D39" s="109"/>
      <c r="E39" s="109"/>
      <c r="F39" s="109"/>
      <c r="G39" s="109"/>
      <c r="H39" s="70"/>
      <c r="I39" s="71"/>
    </row>
    <row r="40" spans="1:9" s="79" customFormat="1" ht="14.25">
      <c r="A40" s="69"/>
      <c r="B40" s="69"/>
      <c r="C40" s="73"/>
      <c r="D40" s="73"/>
      <c r="E40" s="73"/>
      <c r="F40" s="73"/>
      <c r="G40" s="73"/>
      <c r="H40" s="73"/>
      <c r="I40" s="73"/>
    </row>
    <row r="41" spans="1:9" s="79" customFormat="1" ht="14.25">
      <c r="A41" s="72"/>
      <c r="B41" s="72"/>
      <c r="C41" s="74"/>
      <c r="D41" s="73"/>
      <c r="E41" s="73"/>
      <c r="F41" s="73"/>
      <c r="G41" s="73"/>
      <c r="H41" s="73"/>
      <c r="I41" s="73"/>
    </row>
    <row r="42" spans="1:9" s="79" customFormat="1" ht="14.25">
      <c r="A42" s="72"/>
      <c r="B42" s="72"/>
      <c r="C42" s="75"/>
      <c r="D42" s="73"/>
      <c r="E42" s="73"/>
      <c r="F42" s="73"/>
      <c r="G42" s="73"/>
      <c r="H42" s="73"/>
      <c r="I42" s="73"/>
    </row>
    <row r="43" spans="1:9" s="79" customFormat="1" ht="14.25">
      <c r="A43" s="72"/>
      <c r="B43" s="72"/>
      <c r="C43" s="75"/>
      <c r="D43" s="73"/>
      <c r="E43" s="73"/>
      <c r="F43" s="73"/>
      <c r="G43" s="73"/>
      <c r="H43" s="73"/>
      <c r="I43" s="73"/>
    </row>
    <row r="44" spans="1:9" s="79" customFormat="1">
      <c r="A44" s="66"/>
      <c r="B44" s="66"/>
      <c r="C44" s="66"/>
      <c r="D44" s="66"/>
      <c r="E44" s="66"/>
      <c r="F44" s="66"/>
      <c r="G44" s="66"/>
      <c r="H44" s="66"/>
      <c r="I44" s="66"/>
    </row>
    <row r="45" spans="1:9" s="79" customFormat="1" ht="11.25">
      <c r="A45" s="76"/>
      <c r="B45" s="76"/>
      <c r="C45" s="76"/>
      <c r="D45" s="76"/>
      <c r="E45" s="76"/>
      <c r="F45" s="76"/>
      <c r="G45" s="76"/>
      <c r="H45" s="76"/>
      <c r="I45" s="77"/>
    </row>
    <row r="46" spans="1:9" s="79" customFormat="1" ht="12">
      <c r="A46" s="459"/>
      <c r="B46" s="458"/>
      <c r="C46" s="458"/>
      <c r="D46" s="458"/>
      <c r="E46" s="458"/>
      <c r="F46" s="458"/>
      <c r="G46" s="457"/>
      <c r="H46" s="457"/>
      <c r="I46" s="458"/>
    </row>
    <row r="47" spans="1:9" s="79" customFormat="1" ht="11.25">
      <c r="A47" s="459"/>
      <c r="B47" s="458"/>
      <c r="C47" s="458"/>
      <c r="D47" s="128"/>
      <c r="E47" s="128"/>
      <c r="F47" s="128"/>
      <c r="G47" s="457"/>
      <c r="H47" s="457"/>
      <c r="I47" s="458"/>
    </row>
    <row r="48" spans="1:9" s="79" customFormat="1" ht="12">
      <c r="A48" s="447"/>
      <c r="B48" s="447"/>
      <c r="C48" s="447"/>
      <c r="D48" s="447"/>
      <c r="E48" s="447"/>
      <c r="F48" s="447"/>
      <c r="G48" s="447"/>
      <c r="H48" s="447"/>
      <c r="I48" s="447"/>
    </row>
    <row r="49" spans="1:9" s="79" customFormat="1">
      <c r="A49" s="91"/>
      <c r="B49" s="91"/>
      <c r="C49" s="129"/>
      <c r="D49" s="130"/>
      <c r="E49" s="130"/>
      <c r="F49" s="94"/>
      <c r="G49" s="131"/>
      <c r="H49" s="91"/>
      <c r="I49" s="91"/>
    </row>
    <row r="50" spans="1:9" s="79" customFormat="1">
      <c r="A50" s="91"/>
      <c r="B50" s="91"/>
      <c r="C50" s="129"/>
      <c r="D50" s="94"/>
      <c r="E50" s="94"/>
      <c r="F50" s="94"/>
      <c r="G50" s="91"/>
      <c r="H50" s="91"/>
      <c r="I50" s="91"/>
    </row>
    <row r="51" spans="1:9" s="79" customFormat="1" ht="40.5" customHeight="1">
      <c r="A51" s="91"/>
      <c r="B51" s="91"/>
      <c r="C51" s="129"/>
      <c r="D51" s="94"/>
      <c r="E51" s="94"/>
      <c r="F51" s="94"/>
      <c r="G51" s="91"/>
      <c r="H51" s="91"/>
      <c r="I51" s="91"/>
    </row>
    <row r="52" spans="1:9" s="79" customFormat="1" ht="48.75" customHeight="1">
      <c r="A52" s="91"/>
      <c r="B52" s="91"/>
      <c r="C52" s="129"/>
      <c r="D52" s="94"/>
      <c r="E52" s="94"/>
      <c r="F52" s="94"/>
      <c r="G52" s="91"/>
      <c r="H52" s="91"/>
      <c r="I52" s="91"/>
    </row>
    <row r="53" spans="1:9" s="79" customFormat="1">
      <c r="A53" s="91"/>
      <c r="B53" s="132"/>
      <c r="C53" s="129"/>
      <c r="D53" s="94"/>
      <c r="E53" s="94"/>
      <c r="F53" s="94"/>
      <c r="G53" s="91"/>
      <c r="H53" s="91"/>
      <c r="I53" s="91"/>
    </row>
    <row r="54" spans="1:9" s="79" customFormat="1">
      <c r="A54" s="91"/>
      <c r="B54" s="91"/>
      <c r="C54" s="129"/>
      <c r="D54" s="94"/>
      <c r="E54" s="94"/>
      <c r="F54" s="94"/>
      <c r="G54" s="91"/>
      <c r="H54" s="91"/>
      <c r="I54" s="91"/>
    </row>
    <row r="55" spans="1:9" s="79" customFormat="1">
      <c r="A55" s="91"/>
      <c r="B55" s="132"/>
      <c r="C55" s="133"/>
      <c r="D55" s="94"/>
      <c r="E55" s="94"/>
      <c r="F55" s="94"/>
      <c r="G55" s="91"/>
      <c r="H55" s="91"/>
      <c r="I55" s="91"/>
    </row>
    <row r="56" spans="1:9" s="79" customFormat="1">
      <c r="A56" s="91"/>
      <c r="B56" s="91"/>
      <c r="C56" s="133"/>
      <c r="D56" s="91"/>
      <c r="E56" s="91"/>
      <c r="F56" s="91"/>
      <c r="G56" s="91"/>
      <c r="H56" s="91"/>
      <c r="I56" s="91"/>
    </row>
    <row r="57" spans="1:9" s="79" customFormat="1" ht="12">
      <c r="A57" s="446"/>
      <c r="B57" s="446"/>
      <c r="C57" s="134"/>
      <c r="D57" s="92"/>
      <c r="E57" s="92"/>
      <c r="F57" s="92"/>
      <c r="G57" s="92"/>
      <c r="H57" s="92"/>
      <c r="I57" s="92"/>
    </row>
    <row r="58" spans="1:9" s="79" customFormat="1" ht="12">
      <c r="A58" s="447"/>
      <c r="B58" s="447"/>
      <c r="C58" s="447"/>
      <c r="D58" s="447"/>
      <c r="E58" s="447"/>
      <c r="F58" s="447"/>
      <c r="G58" s="447"/>
      <c r="H58" s="447"/>
      <c r="I58" s="447"/>
    </row>
    <row r="59" spans="1:9" s="79" customFormat="1">
      <c r="A59" s="91"/>
      <c r="B59" s="91"/>
      <c r="C59" s="133"/>
      <c r="D59" s="130"/>
      <c r="E59" s="130"/>
      <c r="F59" s="94"/>
      <c r="G59" s="90"/>
      <c r="H59" s="91"/>
      <c r="I59" s="90"/>
    </row>
    <row r="60" spans="1:9" s="79" customFormat="1">
      <c r="A60" s="91"/>
      <c r="B60" s="135"/>
      <c r="C60" s="133"/>
      <c r="D60" s="130"/>
      <c r="E60" s="130"/>
      <c r="F60" s="94"/>
      <c r="G60" s="92"/>
      <c r="H60" s="92"/>
      <c r="I60" s="93"/>
    </row>
    <row r="61" spans="1:9" s="79" customFormat="1">
      <c r="A61" s="91"/>
      <c r="B61" s="135"/>
      <c r="C61" s="133"/>
      <c r="D61" s="94"/>
      <c r="E61" s="94"/>
      <c r="F61" s="94"/>
      <c r="G61" s="92"/>
      <c r="H61" s="92"/>
      <c r="I61" s="93"/>
    </row>
    <row r="62" spans="1:9" s="79" customFormat="1">
      <c r="A62" s="91"/>
      <c r="B62" s="135"/>
      <c r="C62" s="133"/>
      <c r="D62" s="94"/>
      <c r="E62" s="94"/>
      <c r="F62" s="94"/>
      <c r="G62" s="92"/>
      <c r="H62" s="92"/>
      <c r="I62" s="94"/>
    </row>
    <row r="63" spans="1:9" s="79" customFormat="1" ht="12">
      <c r="A63" s="91"/>
      <c r="B63" s="135"/>
      <c r="C63" s="94"/>
      <c r="D63" s="94"/>
      <c r="E63" s="94"/>
      <c r="F63" s="94"/>
      <c r="G63" s="92"/>
      <c r="H63" s="92"/>
      <c r="I63" s="94"/>
    </row>
    <row r="64" spans="1:9" s="79" customFormat="1" ht="12">
      <c r="A64" s="446"/>
      <c r="B64" s="446"/>
      <c r="C64" s="134"/>
      <c r="D64" s="91"/>
      <c r="E64" s="91"/>
      <c r="F64" s="91"/>
      <c r="G64" s="92"/>
      <c r="H64" s="92"/>
      <c r="I64" s="92"/>
    </row>
    <row r="65" s="79" customFormat="1" ht="11.25"/>
    <row r="66" s="79" customFormat="1" ht="11.25"/>
    <row r="67" s="79" customFormat="1" ht="11.25"/>
    <row r="68" s="79" customFormat="1" ht="11.25"/>
    <row r="69" s="79" customFormat="1" ht="11.25"/>
    <row r="70" s="79" customFormat="1" ht="11.25"/>
    <row r="71" s="79" customFormat="1" ht="11.25"/>
    <row r="72" s="79" customFormat="1" ht="11.25"/>
    <row r="73" s="79" customFormat="1" ht="11.25"/>
    <row r="74" s="79" customFormat="1" ht="11.25"/>
    <row r="75" s="79" customFormat="1" ht="11.25"/>
    <row r="76" s="79" customFormat="1" ht="11.25"/>
    <row r="77" s="79" customFormat="1" ht="11.25"/>
    <row r="78" s="79" customFormat="1" ht="11.25"/>
    <row r="79" s="79" customFormat="1" ht="11.25"/>
    <row r="80" s="79" customFormat="1" ht="11.25"/>
    <row r="81" s="79" customFormat="1" ht="11.25"/>
    <row r="82" s="79" customFormat="1" ht="11.25"/>
    <row r="83" s="79" customFormat="1" ht="11.25"/>
    <row r="84" s="79" customFormat="1" ht="11.25"/>
    <row r="85" s="79" customFormat="1" ht="11.25"/>
    <row r="86" s="79" customFormat="1" ht="11.25"/>
    <row r="87" s="79" customFormat="1" ht="11.25"/>
    <row r="88" s="79" customFormat="1" ht="11.25"/>
    <row r="89" s="79" customFormat="1" ht="11.25"/>
    <row r="90" s="79" customFormat="1" ht="11.25"/>
    <row r="91" s="79" customFormat="1" ht="11.25"/>
    <row r="92" s="79" customFormat="1" ht="11.25"/>
    <row r="93" s="79" customFormat="1" ht="11.25"/>
    <row r="94" s="79" customFormat="1" ht="11.25"/>
    <row r="95" s="79" customFormat="1" ht="11.25"/>
    <row r="96" s="79" customFormat="1" ht="11.25"/>
    <row r="97" s="79" customFormat="1" ht="11.25"/>
    <row r="98" s="79" customFormat="1" ht="11.25"/>
    <row r="99" s="79" customFormat="1" ht="11.25"/>
    <row r="100" s="79" customFormat="1" ht="11.25"/>
    <row r="101" s="79" customFormat="1" ht="11.25"/>
    <row r="102" s="79" customFormat="1" ht="11.25"/>
    <row r="103" s="79" customFormat="1" ht="11.25"/>
    <row r="104" s="79" customFormat="1" ht="11.25"/>
    <row r="105" s="79" customFormat="1" ht="11.25"/>
    <row r="106" s="79" customFormat="1" ht="11.25"/>
    <row r="107" s="79" customFormat="1" ht="11.25"/>
    <row r="108" s="79" customFormat="1" ht="11.25"/>
    <row r="109" s="79" customFormat="1" ht="11.25"/>
    <row r="110" s="79" customFormat="1" ht="11.25"/>
    <row r="111" s="79" customFormat="1" ht="11.25"/>
    <row r="112" s="79" customFormat="1" ht="11.25"/>
    <row r="113" s="79" customFormat="1" ht="11.25"/>
    <row r="114" s="79" customFormat="1" ht="11.25"/>
    <row r="115" s="79" customFormat="1" ht="11.25"/>
    <row r="116" s="79" customFormat="1" ht="11.25"/>
    <row r="117" s="79" customFormat="1" ht="11.25"/>
    <row r="118" s="79" customFormat="1" ht="11.25"/>
    <row r="119" s="79" customFormat="1" ht="11.25"/>
    <row r="120" s="79" customFormat="1" ht="11.25"/>
    <row r="121" s="79" customFormat="1" ht="11.25"/>
    <row r="122" s="79" customFormat="1" ht="11.25"/>
    <row r="123" s="79" customFormat="1" ht="11.25"/>
    <row r="124" s="79" customFormat="1" ht="11.25"/>
    <row r="125" s="79" customFormat="1" ht="11.25"/>
    <row r="126" s="79" customFormat="1" ht="11.25"/>
    <row r="127" s="79" customFormat="1" ht="11.25"/>
    <row r="128" s="79" customFormat="1" ht="11.25"/>
    <row r="129" s="79" customFormat="1" ht="11.25"/>
    <row r="130" s="79" customFormat="1" ht="11.25"/>
    <row r="131" s="79" customFormat="1" ht="11.25"/>
    <row r="132" s="79" customFormat="1" ht="11.25"/>
    <row r="133" s="79" customFormat="1" ht="11.25"/>
    <row r="134" s="79" customFormat="1" ht="11.25"/>
    <row r="135" s="79" customFormat="1" ht="11.25"/>
    <row r="136" s="79" customFormat="1" ht="11.25"/>
    <row r="137" s="79" customFormat="1" ht="11.25"/>
    <row r="138" s="79" customFormat="1" ht="11.25"/>
    <row r="139" s="79" customFormat="1" ht="11.25"/>
    <row r="140" s="79" customFormat="1" ht="11.25"/>
    <row r="141" s="79" customFormat="1" ht="11.25"/>
    <row r="142" s="79" customFormat="1" ht="11.25"/>
    <row r="143" s="79" customFormat="1" ht="11.25"/>
    <row r="144" s="79" customFormat="1" ht="11.25"/>
    <row r="145" s="79" customFormat="1" ht="11.25"/>
    <row r="146" s="79" customFormat="1" ht="11.25"/>
    <row r="147" s="79" customFormat="1" ht="11.25"/>
    <row r="148" s="79" customFormat="1" ht="11.25"/>
    <row r="149" s="79" customFormat="1" ht="11.25"/>
    <row r="150" s="79" customFormat="1" ht="11.25"/>
    <row r="151" s="79" customFormat="1" ht="11.25"/>
    <row r="152" s="79" customFormat="1" ht="11.25"/>
    <row r="153" s="79" customFormat="1" ht="11.25"/>
    <row r="154" s="79" customFormat="1" ht="11.25"/>
    <row r="155" s="79" customFormat="1" ht="11.25"/>
    <row r="156" s="79" customFormat="1" ht="11.25"/>
    <row r="157" s="79" customFormat="1" ht="11.25"/>
    <row r="158" s="79" customFormat="1" ht="11.25"/>
    <row r="159" s="79" customFormat="1" ht="11.25"/>
    <row r="160" s="79" customFormat="1" ht="11.25"/>
    <row r="161" s="79" customFormat="1" ht="11.25"/>
    <row r="162" s="79" customFormat="1" ht="11.25"/>
    <row r="163" s="79" customFormat="1" ht="11.25"/>
    <row r="164" s="79" customFormat="1" ht="11.25"/>
    <row r="165" s="79" customFormat="1" ht="11.25"/>
    <row r="166" s="79" customFormat="1" ht="11.25"/>
    <row r="167" s="79" customFormat="1" ht="11.25"/>
    <row r="168" s="79" customFormat="1" ht="11.25"/>
    <row r="169" s="79" customFormat="1" ht="11.25"/>
    <row r="170" s="79" customFormat="1" ht="11.25"/>
    <row r="171" s="79" customFormat="1" ht="11.25"/>
    <row r="172" s="79" customFormat="1" ht="11.25"/>
    <row r="173" s="79" customFormat="1" ht="11.25"/>
    <row r="174" s="79" customFormat="1" ht="11.25"/>
    <row r="175" s="79" customFormat="1" ht="11.25"/>
    <row r="176" s="79" customFormat="1" ht="11.25"/>
    <row r="177" s="79" customFormat="1" ht="11.25"/>
    <row r="178" s="79" customFormat="1" ht="11.25"/>
    <row r="179" s="79" customFormat="1" ht="11.25"/>
    <row r="180" s="79" customFormat="1" ht="11.25"/>
    <row r="181" s="79" customFormat="1" ht="11.25"/>
    <row r="182" s="79" customFormat="1" ht="11.25"/>
    <row r="183" s="79" customFormat="1" ht="11.25"/>
    <row r="184" s="79" customFormat="1" ht="11.25"/>
    <row r="185" s="79" customFormat="1" ht="11.25"/>
    <row r="186" s="79" customFormat="1" ht="11.25"/>
    <row r="187" s="79" customFormat="1" ht="11.25"/>
    <row r="188" s="79" customFormat="1" ht="11.25"/>
    <row r="189" s="79" customFormat="1" ht="11.25"/>
    <row r="190" s="79" customFormat="1" ht="11.25"/>
    <row r="191" s="79" customFormat="1" ht="11.25"/>
    <row r="192" s="79" customFormat="1" ht="11.25"/>
    <row r="193" s="79" customFormat="1" ht="11.25"/>
    <row r="194" s="79" customFormat="1" ht="11.25"/>
    <row r="195" s="79" customFormat="1" ht="11.25"/>
    <row r="196" s="79" customFormat="1" ht="11.25"/>
    <row r="197" s="79" customFormat="1" ht="11.25"/>
    <row r="198" s="79" customFormat="1" ht="11.25"/>
    <row r="199" s="79" customFormat="1" ht="11.25"/>
    <row r="200" s="79" customFormat="1" ht="11.25"/>
    <row r="201" s="79" customFormat="1" ht="11.25"/>
    <row r="202" s="79" customFormat="1" ht="11.25"/>
    <row r="203" s="79" customFormat="1" ht="11.25"/>
    <row r="204" s="79" customFormat="1" ht="11.25"/>
    <row r="205" s="79" customFormat="1" ht="11.25"/>
    <row r="206" s="79" customFormat="1" ht="11.25"/>
    <row r="207" s="79" customFormat="1" ht="11.25"/>
    <row r="208" s="79" customFormat="1" ht="11.25"/>
    <row r="209" s="79" customFormat="1" ht="11.25"/>
    <row r="210" s="79" customFormat="1" ht="11.25"/>
    <row r="211" s="79" customFormat="1" ht="11.25"/>
    <row r="212" s="79" customFormat="1" ht="11.25"/>
    <row r="213" s="79" customFormat="1" ht="11.25"/>
    <row r="214" s="79" customFormat="1" ht="11.25"/>
    <row r="215" s="79" customFormat="1" ht="11.25"/>
    <row r="216" s="79" customFormat="1" ht="11.25"/>
    <row r="217" s="79" customFormat="1" ht="11.25"/>
    <row r="218" s="79" customFormat="1" ht="11.25"/>
    <row r="219" s="79" customFormat="1" ht="11.25"/>
    <row r="220" s="79" customFormat="1" ht="11.25"/>
    <row r="221" s="79" customFormat="1" ht="11.25"/>
    <row r="222" s="79" customFormat="1" ht="11.25"/>
    <row r="223" s="79" customFormat="1" ht="11.25"/>
    <row r="224" s="79" customFormat="1" ht="11.25"/>
    <row r="225" s="79" customFormat="1" ht="11.25"/>
    <row r="226" s="79" customFormat="1" ht="11.25"/>
    <row r="227" s="79" customFormat="1" ht="11.25"/>
    <row r="228" s="79" customFormat="1" ht="11.25"/>
    <row r="229" s="79" customFormat="1" ht="11.25"/>
    <row r="230" s="79" customFormat="1" ht="11.25"/>
    <row r="231" s="79" customFormat="1" ht="11.25"/>
    <row r="232" s="79" customFormat="1" ht="11.25"/>
    <row r="233" s="79" customFormat="1" ht="11.25"/>
    <row r="234" s="79" customFormat="1" ht="11.25"/>
    <row r="235" s="79" customFormat="1" ht="11.25"/>
    <row r="236" s="79" customFormat="1" ht="11.25"/>
    <row r="237" s="79" customFormat="1" ht="11.25"/>
    <row r="238" s="79" customFormat="1" ht="11.25"/>
    <row r="239" s="79" customFormat="1" ht="11.25"/>
    <row r="240" s="79" customFormat="1" ht="11.25"/>
    <row r="241" s="79" customFormat="1" ht="11.25"/>
    <row r="242" s="79" customFormat="1" ht="11.25"/>
    <row r="243" s="79" customFormat="1" ht="11.25"/>
    <row r="244" s="79" customFormat="1" ht="11.25"/>
    <row r="245" s="79" customFormat="1" ht="11.25"/>
    <row r="246" s="79" customFormat="1" ht="11.25"/>
    <row r="247" s="79" customFormat="1" ht="11.25"/>
    <row r="248" s="79" customFormat="1" ht="11.25"/>
    <row r="249" s="79" customFormat="1" ht="11.25"/>
    <row r="250" s="79" customFormat="1" ht="11.25"/>
    <row r="251" s="79" customFormat="1" ht="11.25"/>
    <row r="252" s="79" customFormat="1" ht="11.25"/>
    <row r="253" s="79" customFormat="1" ht="11.25"/>
    <row r="254" s="79" customFormat="1" ht="11.25"/>
    <row r="255" s="79" customFormat="1" ht="11.25"/>
    <row r="256" s="79" customFormat="1" ht="11.25"/>
    <row r="257" s="79" customFormat="1" ht="11.25"/>
    <row r="258" s="79" customFormat="1" ht="11.25"/>
    <row r="259" s="79" customFormat="1" ht="11.25"/>
    <row r="260" s="79" customFormat="1" ht="11.25"/>
    <row r="261" s="79" customFormat="1" ht="11.25"/>
    <row r="262" s="79" customFormat="1" ht="11.25"/>
    <row r="263" s="79" customFormat="1" ht="11.25"/>
    <row r="264" s="79" customFormat="1" ht="11.25"/>
    <row r="265" s="79" customFormat="1" ht="11.25"/>
    <row r="266" s="79" customFormat="1" ht="11.25"/>
    <row r="267" s="79" customFormat="1" ht="11.25"/>
    <row r="268" s="79" customFormat="1" ht="11.25"/>
    <row r="269" s="79" customFormat="1" ht="11.25"/>
    <row r="270" s="79" customFormat="1" ht="11.25"/>
    <row r="271" s="79" customFormat="1" ht="11.25"/>
    <row r="272" s="79" customFormat="1" ht="11.25"/>
    <row r="273" s="79" customFormat="1" ht="11.25"/>
    <row r="274" s="79" customFormat="1" ht="11.25"/>
    <row r="275" s="79" customFormat="1" ht="11.25"/>
    <row r="276" s="79" customFormat="1" ht="11.25"/>
    <row r="277" s="79" customFormat="1" ht="11.25"/>
    <row r="278" s="79" customFormat="1" ht="11.25"/>
    <row r="279" s="79" customFormat="1" ht="11.25"/>
    <row r="280" s="79" customFormat="1" ht="11.25"/>
    <row r="281" s="79" customFormat="1" ht="11.25"/>
    <row r="282" s="79" customFormat="1" ht="11.25"/>
    <row r="283" s="79" customFormat="1" ht="11.25"/>
    <row r="284" s="79" customFormat="1" ht="11.25"/>
    <row r="285" s="79" customFormat="1" ht="11.25"/>
    <row r="286" s="79" customFormat="1" ht="11.25"/>
    <row r="287" s="79" customFormat="1" ht="11.25"/>
    <row r="288" s="79" customFormat="1" ht="11.25"/>
    <row r="289" s="79" customFormat="1" ht="11.25"/>
    <row r="290" s="79" customFormat="1" ht="11.25"/>
    <row r="291" s="79" customFormat="1" ht="11.25"/>
    <row r="292" s="79" customFormat="1" ht="11.25"/>
    <row r="293" s="79" customFormat="1" ht="11.25"/>
    <row r="294" s="79" customFormat="1" ht="11.25"/>
    <row r="295" s="79" customFormat="1" ht="11.25"/>
    <row r="296" s="79" customFormat="1" ht="11.25"/>
    <row r="297" s="79" customFormat="1" ht="11.25"/>
    <row r="298" s="79" customFormat="1" ht="11.25"/>
    <row r="299" s="79" customFormat="1" ht="11.25"/>
    <row r="300" s="79" customFormat="1" ht="11.25"/>
    <row r="301" s="79" customFormat="1" ht="11.25"/>
    <row r="302" s="79" customFormat="1" ht="11.25"/>
    <row r="303" s="79" customFormat="1" ht="11.25"/>
    <row r="304" s="79" customFormat="1" ht="11.25"/>
    <row r="305" s="79" customFormat="1" ht="11.25"/>
    <row r="306" s="79" customFormat="1" ht="11.25"/>
    <row r="307" s="79" customFormat="1" ht="11.25"/>
    <row r="308" s="79" customFormat="1" ht="11.25"/>
    <row r="309" s="79" customFormat="1" ht="11.25"/>
    <row r="310" s="79" customFormat="1" ht="11.25"/>
    <row r="311" s="79" customFormat="1" ht="11.25"/>
    <row r="312" s="79" customFormat="1" ht="11.25"/>
    <row r="313" s="79" customFormat="1" ht="11.25"/>
    <row r="314" s="79" customFormat="1" ht="11.25"/>
    <row r="315" s="79" customFormat="1" ht="11.25"/>
    <row r="316" s="79" customFormat="1" ht="11.25"/>
    <row r="317" s="79" customFormat="1" ht="11.25"/>
    <row r="318" s="79" customFormat="1" ht="11.25"/>
    <row r="319" s="79" customFormat="1" ht="11.25"/>
    <row r="320" s="79" customFormat="1" ht="11.25"/>
    <row r="321" s="79" customFormat="1" ht="11.25"/>
    <row r="322" s="79" customFormat="1" ht="11.25"/>
    <row r="323" s="79" customFormat="1" ht="11.25"/>
    <row r="324" s="79" customFormat="1" ht="11.25"/>
    <row r="325" s="79" customFormat="1" ht="11.25"/>
    <row r="326" s="79" customFormat="1" ht="11.25"/>
    <row r="327" s="79" customFormat="1" ht="11.25"/>
    <row r="328" s="79" customFormat="1" ht="11.25"/>
    <row r="329" s="79" customFormat="1" ht="11.25"/>
    <row r="330" s="79" customFormat="1" ht="11.25"/>
    <row r="331" s="79" customFormat="1" ht="11.25"/>
    <row r="332" s="79" customFormat="1" ht="11.25"/>
    <row r="333" s="79" customFormat="1" ht="11.25"/>
    <row r="334" s="79" customFormat="1" ht="11.25"/>
    <row r="335" s="79" customFormat="1" ht="11.25"/>
    <row r="336" s="79" customFormat="1" ht="11.25"/>
    <row r="337" s="79" customFormat="1" ht="11.25"/>
    <row r="338" s="79" customFormat="1" ht="11.25"/>
    <row r="339" s="79" customFormat="1" ht="11.25"/>
    <row r="340" s="79" customFormat="1" ht="11.25"/>
    <row r="341" s="79" customFormat="1" ht="11.25"/>
    <row r="342" s="79" customFormat="1" ht="11.25"/>
    <row r="343" s="79" customFormat="1" ht="11.25"/>
    <row r="344" s="79" customFormat="1" ht="11.25"/>
    <row r="345" s="79" customFormat="1" ht="11.25"/>
    <row r="346" s="79" customFormat="1" ht="11.25"/>
    <row r="347" s="79" customFormat="1" ht="11.25"/>
    <row r="348" s="79" customFormat="1" ht="11.25"/>
    <row r="349" s="79" customFormat="1" ht="11.25"/>
    <row r="350" s="79" customFormat="1" ht="11.25"/>
    <row r="351" s="79" customFormat="1" ht="11.25"/>
    <row r="352" s="79" customFormat="1" ht="11.25"/>
    <row r="353" s="79" customFormat="1" ht="11.25"/>
    <row r="354" s="79" customFormat="1" ht="11.25"/>
    <row r="355" s="79" customFormat="1" ht="11.25"/>
    <row r="356" s="79" customFormat="1" ht="11.25"/>
    <row r="357" s="79" customFormat="1" ht="11.25"/>
    <row r="358" s="79" customFormat="1" ht="11.25"/>
    <row r="359" s="79" customFormat="1" ht="11.25"/>
    <row r="360" s="79" customFormat="1" ht="11.25"/>
    <row r="361" s="79" customFormat="1" ht="11.25"/>
    <row r="362" s="79" customFormat="1" ht="11.25"/>
    <row r="363" s="79" customFormat="1" ht="11.25"/>
    <row r="364" s="79" customFormat="1" ht="11.25"/>
    <row r="365" s="79" customFormat="1" ht="11.25"/>
    <row r="366" s="79" customFormat="1" ht="11.25"/>
    <row r="367" s="79" customFormat="1" ht="11.25"/>
    <row r="368" s="79" customFormat="1" ht="11.25"/>
    <row r="369" s="79" customFormat="1" ht="11.25"/>
    <row r="370" s="79" customFormat="1" ht="11.25"/>
    <row r="371" s="79" customFormat="1" ht="11.25"/>
    <row r="372" s="79" customFormat="1" ht="11.25"/>
    <row r="373" s="79" customFormat="1" ht="11.25"/>
    <row r="374" s="79" customFormat="1" ht="11.25"/>
    <row r="375" s="79" customFormat="1" ht="11.25"/>
    <row r="376" s="79" customFormat="1" ht="11.25"/>
    <row r="377" s="79" customFormat="1" ht="11.25"/>
    <row r="378" s="79" customFormat="1" ht="11.25"/>
    <row r="379" s="79" customFormat="1" ht="11.25"/>
    <row r="380" s="79" customFormat="1" ht="11.25"/>
    <row r="381" s="79" customFormat="1" ht="11.25"/>
    <row r="382" s="79" customFormat="1" ht="11.25"/>
    <row r="383" s="79" customFormat="1" ht="11.25"/>
    <row r="384" s="79" customFormat="1" ht="11.25"/>
    <row r="385" s="79" customFormat="1" ht="11.25"/>
    <row r="386" s="79" customFormat="1" ht="11.25"/>
    <row r="387" s="79" customFormat="1" ht="11.25"/>
    <row r="388" s="79" customFormat="1" ht="11.25"/>
    <row r="389" s="79" customFormat="1" ht="11.25"/>
    <row r="390" s="79" customFormat="1" ht="11.25"/>
    <row r="391" s="79" customFormat="1" ht="11.25"/>
    <row r="392" s="79" customFormat="1" ht="11.25"/>
    <row r="393" s="79" customFormat="1" ht="11.25"/>
    <row r="394" s="79" customFormat="1" ht="11.25"/>
    <row r="395" s="79" customFormat="1" ht="11.25"/>
    <row r="396" s="79" customFormat="1" ht="11.25"/>
    <row r="397" s="79" customFormat="1" ht="11.25"/>
    <row r="398" s="79" customFormat="1" ht="11.25"/>
    <row r="399" s="79" customFormat="1" ht="11.25"/>
    <row r="400" s="79" customFormat="1" ht="11.25"/>
    <row r="401" s="79" customFormat="1" ht="11.25"/>
    <row r="402" s="79" customFormat="1" ht="11.25"/>
    <row r="403" s="79" customFormat="1" ht="11.25"/>
    <row r="404" s="79" customFormat="1" ht="11.25"/>
    <row r="405" s="79" customFormat="1" ht="11.25"/>
    <row r="406" s="79" customFormat="1" ht="11.25"/>
    <row r="407" s="79" customFormat="1" ht="11.25"/>
    <row r="408" s="79" customFormat="1" ht="11.25"/>
    <row r="409" s="79" customFormat="1" ht="11.25"/>
    <row r="410" s="79" customFormat="1" ht="11.25"/>
    <row r="411" s="79" customFormat="1" ht="11.25"/>
    <row r="412" s="79" customFormat="1" ht="11.25"/>
    <row r="413" s="79" customFormat="1" ht="11.25"/>
    <row r="414" s="79" customFormat="1" ht="11.25"/>
    <row r="415" s="79" customFormat="1" ht="11.25"/>
    <row r="416" s="79" customFormat="1" ht="11.25"/>
    <row r="417" s="79" customFormat="1" ht="11.25"/>
    <row r="418" s="79" customFormat="1" ht="11.25"/>
    <row r="419" s="79" customFormat="1" ht="11.25"/>
    <row r="420" s="79" customFormat="1" ht="11.25"/>
    <row r="421" s="79" customFormat="1" ht="11.25"/>
    <row r="422" s="79" customFormat="1" ht="11.25"/>
    <row r="423" s="79" customFormat="1" ht="11.25"/>
    <row r="424" s="79" customFormat="1" ht="11.25"/>
    <row r="425" s="79" customFormat="1" ht="11.25"/>
    <row r="426" s="79" customFormat="1" ht="11.25"/>
    <row r="427" s="79" customFormat="1" ht="11.25"/>
    <row r="428" s="79" customFormat="1" ht="11.25"/>
    <row r="429" s="79" customFormat="1" ht="11.25"/>
    <row r="430" s="79" customFormat="1" ht="11.25"/>
    <row r="431" s="79" customFormat="1" ht="11.25"/>
    <row r="432" s="79" customFormat="1" ht="11.25"/>
    <row r="433" s="79" customFormat="1" ht="11.25"/>
    <row r="434" s="79" customFormat="1" ht="11.25"/>
    <row r="435" s="79" customFormat="1" ht="11.25"/>
    <row r="436" s="79" customFormat="1" ht="11.25"/>
    <row r="437" s="79" customFormat="1" ht="11.25"/>
    <row r="438" s="79" customFormat="1" ht="11.25"/>
    <row r="439" s="79" customFormat="1" ht="11.25"/>
    <row r="440" s="79" customFormat="1" ht="11.25"/>
    <row r="441" s="79" customFormat="1" ht="11.25"/>
    <row r="442" s="79" customFormat="1" ht="11.25"/>
    <row r="443" s="79" customFormat="1" ht="11.25"/>
    <row r="444" s="79" customFormat="1" ht="11.25"/>
    <row r="445" s="79" customFormat="1" ht="11.25"/>
    <row r="446" s="79" customFormat="1" ht="11.25"/>
    <row r="447" s="79" customFormat="1" ht="11.25"/>
    <row r="448" s="79" customFormat="1" ht="11.25"/>
    <row r="449" s="79" customFormat="1" ht="11.25"/>
    <row r="450" s="79" customFormat="1" ht="11.25"/>
    <row r="451" s="79" customFormat="1" ht="11.25"/>
    <row r="452" s="79" customFormat="1" ht="11.25"/>
    <row r="453" s="79" customFormat="1" ht="11.25"/>
    <row r="454" s="79" customFormat="1" ht="11.25"/>
    <row r="455" s="79" customFormat="1" ht="11.25"/>
    <row r="456" s="79" customFormat="1" ht="11.25"/>
    <row r="457" s="79" customFormat="1" ht="11.25"/>
    <row r="458" s="79" customFormat="1" ht="11.25"/>
    <row r="459" s="79" customFormat="1" ht="11.25"/>
    <row r="460" s="79" customFormat="1" ht="11.25"/>
    <row r="461" s="79" customFormat="1" ht="11.25"/>
    <row r="462" s="79" customFormat="1" ht="11.25"/>
    <row r="463" s="79" customFormat="1" ht="11.25"/>
    <row r="464" s="79" customFormat="1" ht="11.25"/>
    <row r="465" s="79" customFormat="1" ht="11.25"/>
    <row r="466" s="79" customFormat="1" ht="11.25"/>
    <row r="467" s="79" customFormat="1" ht="11.25"/>
    <row r="468" s="79" customFormat="1" ht="11.25"/>
    <row r="469" s="79" customFormat="1" ht="11.25"/>
    <row r="470" s="79" customFormat="1" ht="11.25"/>
    <row r="471" s="79" customFormat="1" ht="11.25"/>
    <row r="472" s="79" customFormat="1" ht="11.25"/>
    <row r="473" s="79" customFormat="1" ht="11.25"/>
    <row r="474" s="79" customFormat="1" ht="11.25"/>
    <row r="475" s="79" customFormat="1" ht="11.25"/>
    <row r="476" s="79" customFormat="1" ht="11.25"/>
    <row r="477" s="79" customFormat="1" ht="11.25"/>
    <row r="478" s="79" customFormat="1" ht="11.25"/>
    <row r="479" s="79" customFormat="1" ht="11.25"/>
    <row r="480" s="79" customFormat="1" ht="11.25"/>
    <row r="481" s="79" customFormat="1" ht="11.25"/>
    <row r="482" s="79" customFormat="1" ht="11.25"/>
    <row r="483" s="79" customFormat="1" ht="11.25"/>
    <row r="484" s="79" customFormat="1" ht="11.25"/>
    <row r="485" s="79" customFormat="1" ht="11.25"/>
    <row r="486" s="79" customFormat="1" ht="11.25"/>
    <row r="487" s="79" customFormat="1" ht="11.25"/>
    <row r="488" s="79" customFormat="1" ht="11.25"/>
    <row r="489" s="79" customFormat="1" ht="11.25"/>
    <row r="490" s="79" customFormat="1" ht="11.25"/>
    <row r="491" s="79" customFormat="1" ht="11.25"/>
    <row r="492" s="79" customFormat="1" ht="11.25"/>
    <row r="493" s="79" customFormat="1" ht="11.25"/>
    <row r="494" s="79" customFormat="1" ht="11.25"/>
    <row r="495" s="79" customFormat="1" ht="11.25"/>
    <row r="496" s="79" customFormat="1" ht="11.25"/>
    <row r="497" s="79" customFormat="1" ht="11.25"/>
    <row r="498" s="79" customFormat="1" ht="11.25"/>
    <row r="499" s="79" customFormat="1" ht="11.25"/>
    <row r="500" s="79" customFormat="1" ht="11.25"/>
    <row r="501" s="79" customFormat="1" ht="11.25"/>
    <row r="502" s="79" customFormat="1" ht="11.25"/>
    <row r="503" s="79" customFormat="1" ht="11.25"/>
    <row r="504" s="79" customFormat="1" ht="11.25"/>
    <row r="505" s="79" customFormat="1" ht="11.25"/>
    <row r="506" s="79" customFormat="1" ht="11.25"/>
    <row r="507" s="79" customFormat="1" ht="11.25"/>
    <row r="508" s="79" customFormat="1" ht="11.25"/>
    <row r="509" s="79" customFormat="1" ht="11.25"/>
    <row r="510" s="79" customFormat="1" ht="11.25"/>
    <row r="511" s="79" customFormat="1" ht="11.25"/>
    <row r="512" s="79" customFormat="1" ht="11.25"/>
    <row r="513" s="79" customFormat="1" ht="11.25"/>
    <row r="514" s="79" customFormat="1" ht="11.25"/>
    <row r="515" s="79" customFormat="1" ht="11.25"/>
    <row r="516" s="79" customFormat="1" ht="11.25"/>
    <row r="517" s="79" customFormat="1" ht="11.25"/>
    <row r="518" s="79" customFormat="1" ht="11.25"/>
    <row r="519" s="79" customFormat="1" ht="11.25"/>
    <row r="520" s="79" customFormat="1" ht="11.25"/>
    <row r="521" s="79" customFormat="1" ht="11.25"/>
    <row r="522" s="79" customFormat="1" ht="11.25"/>
    <row r="523" s="79" customFormat="1" ht="11.25"/>
    <row r="524" s="79" customFormat="1" ht="11.25"/>
    <row r="525" s="79" customFormat="1" ht="11.25"/>
    <row r="526" s="79" customFormat="1" ht="11.25"/>
    <row r="527" s="79" customFormat="1" ht="11.25"/>
    <row r="528" s="79" customFormat="1" ht="11.25"/>
    <row r="529" s="79" customFormat="1" ht="11.25"/>
    <row r="530" s="79" customFormat="1" ht="11.25"/>
    <row r="531" s="79" customFormat="1" ht="11.25"/>
    <row r="532" s="79" customFormat="1" ht="11.25"/>
    <row r="533" s="79" customFormat="1" ht="11.25"/>
    <row r="534" s="79" customFormat="1" ht="11.25"/>
    <row r="535" s="79" customFormat="1" ht="11.25"/>
    <row r="536" s="79" customFormat="1" ht="11.25"/>
    <row r="537" s="79" customFormat="1" ht="11.25"/>
    <row r="538" s="79" customFormat="1" ht="11.25"/>
    <row r="539" s="79" customFormat="1" ht="11.25"/>
    <row r="540" s="79" customFormat="1" ht="11.25"/>
    <row r="541" s="79" customFormat="1" ht="11.25"/>
    <row r="542" s="79" customFormat="1" ht="11.25"/>
    <row r="543" s="79" customFormat="1" ht="11.25"/>
    <row r="544" s="79" customFormat="1" ht="11.25"/>
    <row r="545" s="79" customFormat="1" ht="11.25"/>
    <row r="546" s="79" customFormat="1" ht="11.25"/>
    <row r="547" s="79" customFormat="1" ht="11.25"/>
    <row r="548" s="79" customFormat="1" ht="11.25"/>
    <row r="549" s="79" customFormat="1" ht="11.25"/>
    <row r="550" s="79" customFormat="1" ht="11.25"/>
    <row r="551" s="79" customFormat="1" ht="11.25"/>
    <row r="552" s="79" customFormat="1" ht="11.25"/>
    <row r="553" s="79" customFormat="1" ht="11.25"/>
    <row r="554" s="79" customFormat="1" ht="11.25"/>
    <row r="555" s="79" customFormat="1" ht="11.25"/>
    <row r="556" s="79" customFormat="1" ht="11.25"/>
    <row r="557" s="79" customFormat="1" ht="11.25"/>
    <row r="558" s="79" customFormat="1" ht="11.25"/>
    <row r="559" s="79" customFormat="1" ht="11.25"/>
    <row r="560" s="79" customFormat="1" ht="11.25"/>
    <row r="561" s="79" customFormat="1" ht="11.25"/>
    <row r="562" s="79" customFormat="1" ht="11.25"/>
    <row r="563" s="79" customFormat="1" ht="11.25"/>
    <row r="564" s="79" customFormat="1" ht="11.25"/>
    <row r="565" s="79" customFormat="1" ht="11.25"/>
    <row r="566" s="79" customFormat="1" ht="11.25"/>
    <row r="567" s="79" customFormat="1" ht="11.25"/>
    <row r="568" s="79" customFormat="1" ht="11.25"/>
    <row r="569" s="79" customFormat="1" ht="11.25"/>
    <row r="570" s="79" customFormat="1" ht="11.25"/>
    <row r="571" s="79" customFormat="1" ht="11.25"/>
    <row r="572" s="79" customFormat="1" ht="11.25"/>
    <row r="573" s="79" customFormat="1" ht="11.25"/>
    <row r="574" s="79" customFormat="1" ht="11.25"/>
    <row r="575" s="79" customFormat="1" ht="11.25"/>
    <row r="576" s="79" customFormat="1" ht="11.25"/>
    <row r="577" s="79" customFormat="1" ht="11.25"/>
    <row r="578" s="79" customFormat="1" ht="11.25"/>
    <row r="579" s="79" customFormat="1" ht="11.25"/>
    <row r="580" s="79" customFormat="1" ht="11.25"/>
    <row r="581" s="79" customFormat="1" ht="11.25"/>
    <row r="582" s="79" customFormat="1" ht="11.25"/>
    <row r="583" s="79" customFormat="1" ht="11.25"/>
    <row r="584" s="79" customFormat="1" ht="11.25"/>
    <row r="585" s="79" customFormat="1" ht="11.25"/>
    <row r="586" s="79" customFormat="1" ht="11.25"/>
    <row r="587" s="79" customFormat="1" ht="11.25"/>
    <row r="588" s="79" customFormat="1" ht="11.25"/>
    <row r="589" s="79" customFormat="1" ht="11.25"/>
    <row r="590" s="79" customFormat="1" ht="11.25"/>
    <row r="591" s="79" customFormat="1" ht="11.25"/>
    <row r="592" s="79" customFormat="1" ht="11.25"/>
    <row r="593" s="79" customFormat="1" ht="11.25"/>
    <row r="594" s="79" customFormat="1" ht="11.25"/>
    <row r="595" s="79" customFormat="1" ht="11.25"/>
    <row r="596" s="79" customFormat="1" ht="11.25"/>
    <row r="597" s="79" customFormat="1" ht="11.25"/>
    <row r="598" s="79" customFormat="1" ht="11.25"/>
    <row r="599" s="79" customFormat="1" ht="11.25"/>
    <row r="600" s="79" customFormat="1" ht="11.25"/>
    <row r="601" s="79" customFormat="1" ht="11.25"/>
    <row r="602" s="79" customFormat="1" ht="11.25"/>
    <row r="603" s="79" customFormat="1" ht="11.25"/>
    <row r="604" s="79" customFormat="1" ht="11.25"/>
    <row r="605" s="79" customFormat="1" ht="11.25"/>
    <row r="606" s="79" customFormat="1" ht="11.25"/>
    <row r="607" s="79" customFormat="1" ht="11.25"/>
    <row r="608" s="79" customFormat="1" ht="11.25"/>
    <row r="609" s="79" customFormat="1" ht="11.25"/>
    <row r="610" s="79" customFormat="1" ht="11.25"/>
    <row r="611" s="79" customFormat="1" ht="11.25"/>
    <row r="612" s="79" customFormat="1" ht="11.25"/>
    <row r="613" s="79" customFormat="1" ht="11.25"/>
    <row r="614" s="79" customFormat="1" ht="11.25"/>
    <row r="615" s="79" customFormat="1" ht="11.25"/>
    <row r="616" s="79" customFormat="1" ht="11.25"/>
    <row r="617" s="79" customFormat="1" ht="11.25"/>
    <row r="618" s="79" customFormat="1" ht="11.25"/>
    <row r="619" s="79" customFormat="1" ht="11.25"/>
    <row r="620" s="79" customFormat="1" ht="11.25"/>
    <row r="621" s="79" customFormat="1" ht="11.25"/>
    <row r="622" s="79" customFormat="1" ht="11.25"/>
    <row r="623" s="79" customFormat="1" ht="11.25"/>
    <row r="624" s="79" customFormat="1" ht="11.25"/>
    <row r="625" s="79" customFormat="1" ht="11.25"/>
    <row r="626" s="79" customFormat="1" ht="11.25"/>
    <row r="627" s="79" customFormat="1" ht="11.25"/>
    <row r="628" s="79" customFormat="1" ht="11.25"/>
    <row r="629" s="79" customFormat="1" ht="11.25"/>
    <row r="630" s="79" customFormat="1" ht="11.25"/>
    <row r="631" s="79" customFormat="1" ht="11.25"/>
    <row r="632" s="79" customFormat="1" ht="11.25"/>
    <row r="633" s="79" customFormat="1" ht="11.25"/>
    <row r="634" s="79" customFormat="1" ht="11.25"/>
    <row r="635" s="79" customFormat="1" ht="11.25"/>
    <row r="636" s="79" customFormat="1" ht="11.25"/>
    <row r="637" s="79" customFormat="1" ht="11.25"/>
    <row r="638" s="79" customFormat="1" ht="11.25"/>
    <row r="639" s="79" customFormat="1" ht="11.25"/>
    <row r="640" s="79" customFormat="1" ht="11.25"/>
    <row r="641" s="79" customFormat="1" ht="11.25"/>
    <row r="642" s="79" customFormat="1" ht="11.25"/>
    <row r="643" s="79" customFormat="1" ht="11.25"/>
    <row r="644" s="79" customFormat="1" ht="11.25"/>
    <row r="645" s="79" customFormat="1" ht="11.25"/>
    <row r="646" s="79" customFormat="1" ht="11.25"/>
    <row r="647" s="79" customFormat="1" ht="11.25"/>
    <row r="648" s="79" customFormat="1" ht="11.25"/>
    <row r="649" s="79" customFormat="1" ht="11.25"/>
    <row r="650" s="79" customFormat="1" ht="11.25"/>
    <row r="651" s="79" customFormat="1" ht="11.25"/>
    <row r="652" s="79" customFormat="1" ht="11.25"/>
    <row r="653" s="79" customFormat="1" ht="11.25"/>
    <row r="654" s="79" customFormat="1" ht="11.25"/>
    <row r="655" s="79" customFormat="1" ht="11.25"/>
    <row r="656" s="79" customFormat="1" ht="11.25"/>
    <row r="657" s="79" customFormat="1" ht="11.25"/>
    <row r="658" s="79" customFormat="1" ht="11.25"/>
    <row r="659" s="79" customFormat="1" ht="11.25"/>
    <row r="660" s="79" customFormat="1" ht="11.25"/>
    <row r="661" s="79" customFormat="1" ht="11.25"/>
    <row r="662" s="79" customFormat="1" ht="11.25"/>
    <row r="663" s="79" customFormat="1" ht="11.25"/>
    <row r="664" s="79" customFormat="1" ht="11.25"/>
    <row r="665" s="79" customFormat="1" ht="11.25"/>
    <row r="666" s="79" customFormat="1" ht="11.25"/>
    <row r="667" s="79" customFormat="1" ht="11.25"/>
    <row r="668" s="79" customFormat="1" ht="11.25"/>
    <row r="669" s="79" customFormat="1" ht="11.25"/>
    <row r="670" s="79" customFormat="1" ht="11.25"/>
    <row r="671" s="79" customFormat="1" ht="11.25"/>
    <row r="672" s="79" customFormat="1" ht="11.25"/>
    <row r="673" s="79" customFormat="1" ht="11.25"/>
    <row r="674" s="79" customFormat="1" ht="11.25"/>
    <row r="675" s="79" customFormat="1" ht="11.25"/>
    <row r="676" s="79" customFormat="1" ht="11.25"/>
    <row r="677" s="79" customFormat="1" ht="11.25"/>
    <row r="678" s="79" customFormat="1" ht="11.25"/>
    <row r="679" s="79" customFormat="1" ht="11.25"/>
    <row r="680" s="79" customFormat="1" ht="11.25"/>
    <row r="681" s="79" customFormat="1" ht="11.25"/>
    <row r="682" s="79" customFormat="1" ht="11.25"/>
    <row r="683" s="79" customFormat="1" ht="11.25"/>
    <row r="684" s="79" customFormat="1" ht="11.25"/>
    <row r="685" s="79" customFormat="1" ht="11.25"/>
    <row r="686" s="79" customFormat="1" ht="11.25"/>
    <row r="687" s="79" customFormat="1" ht="11.25"/>
    <row r="688" s="79" customFormat="1" ht="11.25"/>
    <row r="689" s="79" customFormat="1" ht="11.25"/>
    <row r="690" s="79" customFormat="1" ht="11.25"/>
    <row r="691" s="79" customFormat="1" ht="11.25"/>
    <row r="692" s="79" customFormat="1" ht="11.25"/>
    <row r="693" s="79" customFormat="1" ht="11.25"/>
    <row r="694" s="79" customFormat="1" ht="11.25"/>
    <row r="695" s="79" customFormat="1" ht="11.25"/>
    <row r="696" s="79" customFormat="1" ht="11.25"/>
    <row r="697" s="79" customFormat="1" ht="11.25"/>
    <row r="698" s="79" customFormat="1" ht="11.25"/>
    <row r="699" s="79" customFormat="1" ht="11.25"/>
    <row r="700" s="79" customFormat="1" ht="11.25"/>
    <row r="701" s="79" customFormat="1" ht="11.25"/>
    <row r="702" s="79" customFormat="1" ht="11.25"/>
    <row r="703" s="79" customFormat="1" ht="11.25"/>
    <row r="704" s="79" customFormat="1" ht="11.25"/>
    <row r="705" s="79" customFormat="1" ht="11.25"/>
    <row r="706" s="79" customFormat="1" ht="11.25"/>
    <row r="707" s="79" customFormat="1" ht="11.25"/>
    <row r="708" s="79" customFormat="1" ht="11.25"/>
    <row r="709" s="79" customFormat="1" ht="11.25"/>
    <row r="710" s="79" customFormat="1" ht="11.25"/>
    <row r="711" s="79" customFormat="1" ht="11.25"/>
    <row r="712" s="79" customFormat="1" ht="11.25"/>
    <row r="713" s="79" customFormat="1" ht="11.25"/>
    <row r="714" s="79" customFormat="1" ht="11.25"/>
    <row r="715" s="79" customFormat="1" ht="11.25"/>
    <row r="716" s="79" customFormat="1" ht="11.25"/>
    <row r="717" s="79" customFormat="1" ht="11.25"/>
    <row r="718" s="79" customFormat="1" ht="11.25"/>
    <row r="719" s="79" customFormat="1" ht="11.25"/>
    <row r="720" s="79" customFormat="1" ht="11.25"/>
    <row r="721" s="79" customFormat="1" ht="11.25"/>
    <row r="722" s="79" customFormat="1" ht="11.25"/>
    <row r="723" s="79" customFormat="1" ht="11.25"/>
    <row r="724" s="79" customFormat="1" ht="11.25"/>
    <row r="725" s="79" customFormat="1" ht="11.25"/>
    <row r="726" s="79" customFormat="1" ht="11.25"/>
    <row r="727" s="79" customFormat="1" ht="11.25"/>
    <row r="728" s="79" customFormat="1" ht="11.25"/>
    <row r="729" s="79" customFormat="1" ht="11.25"/>
    <row r="730" s="79" customFormat="1" ht="11.25"/>
    <row r="731" s="79" customFormat="1" ht="11.25"/>
    <row r="732" s="79" customFormat="1" ht="11.25"/>
    <row r="733" s="79" customFormat="1" ht="11.25"/>
    <row r="734" s="79" customFormat="1" ht="11.25"/>
    <row r="735" s="79" customFormat="1" ht="11.25"/>
    <row r="736" s="79" customFormat="1" ht="11.25"/>
    <row r="737" s="79" customFormat="1" ht="11.25"/>
    <row r="738" s="79" customFormat="1" ht="11.25"/>
    <row r="739" s="79" customFormat="1" ht="11.25"/>
    <row r="740" s="79" customFormat="1" ht="11.25"/>
    <row r="741" s="79" customFormat="1" ht="11.25"/>
    <row r="742" s="79" customFormat="1" ht="11.25"/>
    <row r="743" s="79" customFormat="1" ht="11.25"/>
    <row r="744" s="79" customFormat="1" ht="11.25"/>
    <row r="745" s="79" customFormat="1" ht="11.25"/>
    <row r="746" s="79" customFormat="1" ht="11.25"/>
    <row r="747" s="79" customFormat="1" ht="11.25"/>
    <row r="748" s="79" customFormat="1" ht="11.25"/>
    <row r="749" s="79" customFormat="1" ht="11.25"/>
    <row r="750" s="79" customFormat="1" ht="11.25"/>
    <row r="751" s="79" customFormat="1" ht="11.25"/>
    <row r="752" s="79" customFormat="1" ht="11.25"/>
    <row r="753" s="79" customFormat="1" ht="11.25"/>
    <row r="754" s="79" customFormat="1" ht="11.25"/>
    <row r="755" s="79" customFormat="1" ht="11.25"/>
    <row r="756" s="79" customFormat="1" ht="11.25"/>
    <row r="757" s="79" customFormat="1" ht="11.25"/>
    <row r="758" s="79" customFormat="1" ht="11.25"/>
    <row r="759" s="79" customFormat="1" ht="11.25"/>
    <row r="760" s="79" customFormat="1" ht="11.25"/>
    <row r="761" s="79" customFormat="1" ht="11.25"/>
    <row r="762" s="79" customFormat="1" ht="11.25"/>
    <row r="763" s="79" customFormat="1" ht="11.25"/>
    <row r="764" s="79" customFormat="1" ht="11.25"/>
    <row r="765" s="79" customFormat="1" ht="11.25"/>
    <row r="766" s="79" customFormat="1" ht="11.25"/>
    <row r="767" s="79" customFormat="1" ht="11.25"/>
    <row r="768" s="79" customFormat="1" ht="11.25"/>
    <row r="769" s="79" customFormat="1" ht="11.25"/>
    <row r="770" s="79" customFormat="1" ht="11.25"/>
    <row r="771" s="79" customFormat="1" ht="11.25"/>
    <row r="772" s="79" customFormat="1" ht="11.25"/>
    <row r="773" s="79" customFormat="1" ht="11.25"/>
    <row r="774" s="79" customFormat="1" ht="11.25"/>
    <row r="775" s="79" customFormat="1" ht="11.25"/>
    <row r="776" s="79" customFormat="1" ht="11.25"/>
    <row r="777" s="79" customFormat="1" ht="11.25"/>
    <row r="778" s="79" customFormat="1" ht="11.25"/>
    <row r="779" s="79" customFormat="1" ht="11.25"/>
    <row r="780" s="79" customFormat="1" ht="11.25"/>
    <row r="781" s="79" customFormat="1" ht="11.25"/>
    <row r="782" s="79" customFormat="1" ht="11.25"/>
    <row r="783" s="79" customFormat="1" ht="11.25"/>
    <row r="784" s="79" customFormat="1" ht="11.25"/>
    <row r="785" s="79" customFormat="1" ht="11.25"/>
    <row r="786" s="79" customFormat="1" ht="11.25"/>
    <row r="787" s="79" customFormat="1" ht="11.25"/>
    <row r="788" s="79" customFormat="1" ht="11.25"/>
    <row r="789" s="79" customFormat="1" ht="11.25"/>
    <row r="790" s="79" customFormat="1" ht="11.25"/>
    <row r="791" s="79" customFormat="1" ht="11.25"/>
    <row r="792" s="79" customFormat="1" ht="11.25"/>
    <row r="793" s="79" customFormat="1" ht="11.25"/>
    <row r="794" s="79" customFormat="1" ht="11.25"/>
    <row r="795" s="79" customFormat="1" ht="11.25"/>
    <row r="796" s="79" customFormat="1" ht="11.25"/>
    <row r="797" s="79" customFormat="1" ht="11.25"/>
    <row r="798" s="79" customFormat="1" ht="11.25"/>
    <row r="799" s="79" customFormat="1" ht="11.25"/>
    <row r="800" s="79" customFormat="1" ht="11.25"/>
    <row r="801" s="79" customFormat="1" ht="11.25"/>
    <row r="802" s="79" customFormat="1" ht="11.25"/>
    <row r="803" s="79" customFormat="1" ht="11.25"/>
    <row r="804" s="79" customFormat="1" ht="11.25"/>
    <row r="805" s="79" customFormat="1" ht="11.25"/>
    <row r="806" s="79" customFormat="1" ht="11.25"/>
    <row r="807" s="79" customFormat="1" ht="11.25"/>
    <row r="808" s="79" customFormat="1" ht="11.25"/>
    <row r="809" s="79" customFormat="1" ht="11.25"/>
    <row r="810" s="79" customFormat="1" ht="11.25"/>
    <row r="811" s="79" customFormat="1" ht="11.25"/>
    <row r="812" s="79" customFormat="1" ht="11.25"/>
    <row r="813" s="79" customFormat="1" ht="11.25"/>
    <row r="814" s="79" customFormat="1" ht="11.25"/>
    <row r="815" s="79" customFormat="1" ht="11.25"/>
    <row r="816" s="79" customFormat="1" ht="11.25"/>
    <row r="817" s="79" customFormat="1" ht="11.25"/>
    <row r="818" s="79" customFormat="1" ht="11.25"/>
    <row r="819" s="79" customFormat="1" ht="11.25"/>
    <row r="820" s="79" customFormat="1" ht="11.25"/>
    <row r="821" s="79" customFormat="1" ht="11.25"/>
    <row r="822" s="79" customFormat="1" ht="11.25"/>
    <row r="823" s="79" customFormat="1" ht="11.25"/>
    <row r="824" s="79" customFormat="1" ht="11.25"/>
    <row r="825" s="79" customFormat="1" ht="11.25"/>
    <row r="826" s="79" customFormat="1" ht="11.25"/>
    <row r="827" s="79" customFormat="1" ht="11.25"/>
    <row r="828" s="79" customFormat="1" ht="11.25"/>
    <row r="829" s="79" customFormat="1" ht="11.25"/>
    <row r="830" s="79" customFormat="1" ht="11.25"/>
    <row r="831" s="79" customFormat="1" ht="11.25"/>
    <row r="832" s="79" customFormat="1" ht="11.25"/>
    <row r="833" s="79" customFormat="1" ht="11.25"/>
    <row r="834" s="79" customFormat="1" ht="11.25"/>
    <row r="835" s="79" customFormat="1" ht="11.25"/>
    <row r="836" s="79" customFormat="1" ht="11.25"/>
    <row r="837" s="79" customFormat="1" ht="11.25"/>
    <row r="838" s="79" customFormat="1" ht="11.25"/>
    <row r="839" s="79" customFormat="1" ht="11.25"/>
    <row r="840" s="79" customFormat="1" ht="11.25"/>
    <row r="841" s="79" customFormat="1" ht="11.25"/>
    <row r="842" s="79" customFormat="1" ht="11.25"/>
    <row r="843" s="79" customFormat="1" ht="11.25"/>
    <row r="844" s="79" customFormat="1" ht="11.25"/>
    <row r="845" s="79" customFormat="1" ht="11.25"/>
    <row r="846" s="79" customFormat="1" ht="11.25"/>
    <row r="847" s="79" customFormat="1" ht="11.25"/>
    <row r="848" s="79" customFormat="1" ht="11.25"/>
    <row r="849" s="79" customFormat="1" ht="11.25"/>
    <row r="850" s="79" customFormat="1" ht="11.25"/>
    <row r="851" s="79" customFormat="1" ht="11.25"/>
    <row r="852" s="79" customFormat="1" ht="11.25"/>
    <row r="853" s="79" customFormat="1" ht="11.25"/>
    <row r="854" s="79" customFormat="1" ht="11.25"/>
    <row r="855" s="79" customFormat="1" ht="11.25"/>
    <row r="856" s="79" customFormat="1" ht="11.25"/>
    <row r="857" s="79" customFormat="1" ht="11.25"/>
    <row r="858" s="79" customFormat="1" ht="11.25"/>
    <row r="859" s="79" customFormat="1" ht="11.25"/>
    <row r="860" s="79" customFormat="1" ht="11.25"/>
    <row r="861" s="79" customFormat="1" ht="11.25"/>
    <row r="862" s="79" customFormat="1" ht="11.25"/>
    <row r="863" s="79" customFormat="1" ht="11.25"/>
    <row r="864" s="79" customFormat="1" ht="11.25"/>
    <row r="865" s="79" customFormat="1" ht="11.25"/>
    <row r="866" s="79" customFormat="1" ht="11.25"/>
    <row r="867" s="79" customFormat="1" ht="11.25"/>
    <row r="868" s="79" customFormat="1" ht="11.25"/>
    <row r="869" s="79" customFormat="1" ht="11.25"/>
    <row r="870" s="79" customFormat="1" ht="11.25"/>
    <row r="871" s="79" customFormat="1" ht="11.25"/>
    <row r="872" s="79" customFormat="1" ht="11.25"/>
    <row r="873" s="79" customFormat="1" ht="11.25"/>
    <row r="874" s="79" customFormat="1" ht="11.25"/>
    <row r="875" s="79" customFormat="1" ht="11.25"/>
    <row r="876" s="79" customFormat="1" ht="11.25"/>
    <row r="877" s="79" customFormat="1" ht="11.25"/>
    <row r="878" s="79" customFormat="1" ht="11.25"/>
    <row r="879" s="79" customFormat="1" ht="11.25"/>
    <row r="880" s="79" customFormat="1" ht="11.25"/>
    <row r="881" s="79" customFormat="1" ht="11.25"/>
    <row r="882" s="79" customFormat="1" ht="11.25"/>
    <row r="883" s="79" customFormat="1" ht="11.25"/>
    <row r="884" s="79" customFormat="1" ht="11.25"/>
    <row r="885" s="79" customFormat="1" ht="11.25"/>
    <row r="886" s="79" customFormat="1" ht="11.25"/>
    <row r="887" s="79" customFormat="1" ht="11.25"/>
    <row r="888" s="79" customFormat="1" ht="11.25"/>
    <row r="889" s="79" customFormat="1" ht="11.25"/>
    <row r="890" s="79" customFormat="1" ht="11.25"/>
    <row r="891" s="79" customFormat="1" ht="11.25"/>
    <row r="892" s="79" customFormat="1" ht="11.25"/>
    <row r="893" s="79" customFormat="1" ht="11.25"/>
    <row r="894" s="79" customFormat="1" ht="11.25"/>
    <row r="895" s="79" customFormat="1" ht="11.25"/>
    <row r="896" s="79" customFormat="1" ht="11.25"/>
    <row r="897" s="79" customFormat="1" ht="11.25"/>
    <row r="898" s="79" customFormat="1" ht="11.25"/>
    <row r="899" s="79" customFormat="1" ht="11.25"/>
    <row r="900" s="79" customFormat="1" ht="11.25"/>
    <row r="901" s="79" customFormat="1" ht="11.25"/>
    <row r="902" s="79" customFormat="1" ht="11.25"/>
    <row r="903" s="79" customFormat="1" ht="11.25"/>
    <row r="904" s="79" customFormat="1" ht="11.25"/>
    <row r="905" s="79" customFormat="1" ht="11.25"/>
    <row r="906" s="79" customFormat="1" ht="11.25"/>
    <row r="907" s="79" customFormat="1" ht="11.25"/>
    <row r="908" s="79" customFormat="1" ht="11.25"/>
    <row r="909" s="79" customFormat="1" ht="11.25"/>
    <row r="910" s="79" customFormat="1" ht="11.25"/>
    <row r="911" s="79" customFormat="1" ht="11.25"/>
    <row r="912" s="79" customFormat="1" ht="11.25"/>
    <row r="913" s="79" customFormat="1" ht="11.25"/>
    <row r="914" s="79" customFormat="1" ht="11.25"/>
    <row r="915" s="79" customFormat="1" ht="11.25"/>
    <row r="916" s="79" customFormat="1" ht="11.25"/>
    <row r="917" s="79" customFormat="1" ht="11.25"/>
    <row r="918" s="79" customFormat="1" ht="11.25"/>
    <row r="919" s="79" customFormat="1" ht="11.25"/>
    <row r="920" s="79" customFormat="1" ht="11.25"/>
    <row r="921" s="79" customFormat="1" ht="11.25"/>
    <row r="922" s="79" customFormat="1" ht="11.25"/>
    <row r="923" s="79" customFormat="1" ht="11.25"/>
    <row r="924" s="79" customFormat="1" ht="11.25"/>
    <row r="925" s="79" customFormat="1" ht="11.25"/>
    <row r="926" s="79" customFormat="1" ht="11.25"/>
    <row r="927" s="79" customFormat="1" ht="11.25"/>
    <row r="928" s="79" customFormat="1" ht="11.25"/>
    <row r="929" s="79" customFormat="1" ht="11.25"/>
    <row r="930" s="79" customFormat="1" ht="11.25"/>
    <row r="931" s="79" customFormat="1" ht="11.25"/>
    <row r="932" s="79" customFormat="1" ht="11.25"/>
    <row r="933" s="79" customFormat="1" ht="11.25"/>
    <row r="934" s="79" customFormat="1" ht="11.25"/>
    <row r="935" s="79" customFormat="1" ht="11.25"/>
    <row r="936" s="79" customFormat="1" ht="11.25"/>
    <row r="937" s="79" customFormat="1" ht="11.25"/>
    <row r="938" s="79" customFormat="1" ht="11.25"/>
    <row r="939" s="79" customFormat="1" ht="11.25"/>
    <row r="940" s="79" customFormat="1" ht="11.25"/>
    <row r="941" s="79" customFormat="1" ht="11.25"/>
    <row r="942" s="79" customFormat="1" ht="11.25"/>
    <row r="943" s="79" customFormat="1" ht="11.25"/>
    <row r="944" s="79" customFormat="1" ht="11.25"/>
    <row r="945" s="79" customFormat="1" ht="11.25"/>
    <row r="946" s="79" customFormat="1" ht="11.25"/>
    <row r="947" s="79" customFormat="1" ht="11.25"/>
    <row r="948" s="79" customFormat="1" ht="11.25"/>
    <row r="949" s="79" customFormat="1" ht="11.25"/>
    <row r="950" s="79" customFormat="1" ht="11.25"/>
    <row r="951" s="79" customFormat="1" ht="11.25"/>
    <row r="952" s="79" customFormat="1" ht="11.25"/>
    <row r="953" s="79" customFormat="1" ht="11.25"/>
    <row r="954" s="79" customFormat="1" ht="11.25"/>
    <row r="955" s="79" customFormat="1" ht="11.25"/>
    <row r="956" s="79" customFormat="1" ht="11.25"/>
    <row r="957" s="79" customFormat="1" ht="11.25"/>
    <row r="958" s="79" customFormat="1" ht="11.25"/>
    <row r="959" s="79" customFormat="1" ht="11.25"/>
    <row r="960" s="79" customFormat="1" ht="11.25"/>
    <row r="961" s="79" customFormat="1" ht="11.25"/>
    <row r="962" s="79" customFormat="1" ht="11.25"/>
    <row r="963" s="79" customFormat="1" ht="11.25"/>
    <row r="964" s="79" customFormat="1" ht="11.25"/>
    <row r="965" s="79" customFormat="1" ht="11.25"/>
    <row r="966" s="79" customFormat="1" ht="11.25"/>
    <row r="967" s="79" customFormat="1" ht="11.25"/>
    <row r="968" s="79" customFormat="1" ht="11.25"/>
    <row r="969" s="79" customFormat="1" ht="11.25"/>
    <row r="970" s="79" customFormat="1" ht="11.25"/>
    <row r="971" s="79" customFormat="1" ht="11.25"/>
    <row r="972" s="79" customFormat="1" ht="11.25"/>
    <row r="973" s="79" customFormat="1" ht="11.25"/>
    <row r="974" s="79" customFormat="1" ht="11.25"/>
    <row r="975" s="79" customFormat="1" ht="11.25"/>
    <row r="976" s="79" customFormat="1" ht="11.25"/>
    <row r="977" s="79" customFormat="1" ht="11.25"/>
    <row r="978" s="79" customFormat="1" ht="11.25"/>
    <row r="979" s="79" customFormat="1" ht="11.25"/>
    <row r="980" s="79" customFormat="1" ht="11.25"/>
    <row r="981" s="79" customFormat="1" ht="11.25"/>
    <row r="982" s="79" customFormat="1" ht="11.25"/>
    <row r="983" s="79" customFormat="1" ht="11.25"/>
    <row r="984" s="79" customFormat="1" ht="11.25"/>
    <row r="985" s="79" customFormat="1" ht="11.25"/>
    <row r="986" s="79" customFormat="1" ht="11.25"/>
    <row r="987" s="79" customFormat="1" ht="11.25"/>
    <row r="988" s="79" customFormat="1" ht="11.25"/>
    <row r="989" s="79" customFormat="1" ht="11.25"/>
    <row r="990" s="79" customFormat="1" ht="11.25"/>
    <row r="991" s="79" customFormat="1" ht="11.25"/>
    <row r="992" s="79" customFormat="1" ht="11.25"/>
    <row r="993" s="79" customFormat="1" ht="11.25"/>
    <row r="994" s="79" customFormat="1" ht="11.25"/>
    <row r="995" s="79" customFormat="1" ht="11.25"/>
    <row r="996" s="79" customFormat="1" ht="11.25"/>
    <row r="997" s="79" customFormat="1" ht="11.25"/>
    <row r="998" s="79" customFormat="1" ht="11.25"/>
    <row r="999" s="79" customFormat="1" ht="11.25"/>
    <row r="1000" s="79" customFormat="1" ht="11.25"/>
    <row r="1001" s="79" customFormat="1" ht="11.25"/>
    <row r="1002" s="79" customFormat="1" ht="11.25"/>
    <row r="1003" s="79" customFormat="1" ht="11.25"/>
    <row r="1004" s="79" customFormat="1" ht="11.25"/>
    <row r="1005" s="79" customFormat="1" ht="11.25"/>
    <row r="1006" s="79" customFormat="1" ht="11.25"/>
    <row r="1007" s="79" customFormat="1" ht="11.25"/>
    <row r="1008" s="79" customFormat="1" ht="11.25"/>
    <row r="1009" s="79" customFormat="1" ht="11.25"/>
    <row r="1010" s="79" customFormat="1" ht="11.25"/>
    <row r="1011" s="79" customFormat="1" ht="11.25"/>
    <row r="1012" s="79" customFormat="1" ht="11.25"/>
    <row r="1013" s="79" customFormat="1" ht="11.25"/>
    <row r="1014" s="79" customFormat="1" ht="11.25"/>
    <row r="1015" s="79" customFormat="1" ht="11.25"/>
    <row r="1016" s="79" customFormat="1" ht="11.25"/>
    <row r="1017" s="79" customFormat="1" ht="11.25"/>
    <row r="1018" s="79" customFormat="1" ht="11.25"/>
    <row r="1019" s="79" customFormat="1" ht="11.25"/>
    <row r="1020" s="79" customFormat="1" ht="11.25"/>
    <row r="1021" s="79" customFormat="1" ht="11.25"/>
    <row r="1022" s="79" customFormat="1" ht="11.25"/>
    <row r="1023" s="79" customFormat="1" ht="11.25"/>
    <row r="1024" s="79" customFormat="1" ht="11.25"/>
    <row r="1025" s="79" customFormat="1" ht="11.25"/>
    <row r="1026" s="79" customFormat="1" ht="11.25"/>
    <row r="1027" s="79" customFormat="1" ht="11.25"/>
    <row r="1028" s="79" customFormat="1" ht="11.25"/>
    <row r="1029" s="79" customFormat="1" ht="11.25"/>
    <row r="1030" s="79" customFormat="1" ht="11.25"/>
    <row r="1031" s="79" customFormat="1" ht="11.25"/>
    <row r="1032" s="79" customFormat="1" ht="11.25"/>
    <row r="1033" s="79" customFormat="1" ht="11.25"/>
    <row r="1034" s="79" customFormat="1" ht="11.25"/>
    <row r="1035" s="79" customFormat="1" ht="11.25"/>
    <row r="1036" s="79" customFormat="1" ht="11.25"/>
    <row r="1037" s="79" customFormat="1" ht="11.25"/>
    <row r="1038" s="79" customFormat="1" ht="11.25"/>
    <row r="1039" s="79" customFormat="1" ht="11.25"/>
    <row r="1040" s="79" customFormat="1" ht="11.25"/>
    <row r="1041" s="79" customFormat="1" ht="11.25"/>
    <row r="1042" s="79" customFormat="1" ht="11.25"/>
    <row r="1043" s="79" customFormat="1" ht="11.25"/>
    <row r="1044" s="79" customFormat="1" ht="11.25"/>
    <row r="1045" s="79" customFormat="1" ht="11.25"/>
    <row r="1046" s="79" customFormat="1" ht="11.25"/>
    <row r="1047" s="79" customFormat="1" ht="11.25"/>
    <row r="1048" s="79" customFormat="1" ht="11.25"/>
    <row r="1049" s="79" customFormat="1" ht="11.25"/>
    <row r="1050" s="79" customFormat="1" ht="11.25"/>
    <row r="1051" s="79" customFormat="1" ht="11.25"/>
    <row r="1052" s="79" customFormat="1" ht="11.25"/>
    <row r="1053" s="79" customFormat="1" ht="11.25"/>
    <row r="1054" s="79" customFormat="1" ht="11.25"/>
    <row r="1055" s="79" customFormat="1" ht="11.25"/>
    <row r="1056" s="79" customFormat="1" ht="11.25"/>
    <row r="1057" s="79" customFormat="1" ht="11.25"/>
    <row r="1058" s="79" customFormat="1" ht="11.25"/>
    <row r="1059" s="79" customFormat="1" ht="11.25"/>
    <row r="1060" s="79" customFormat="1" ht="11.25"/>
    <row r="1061" s="79" customFormat="1" ht="11.25"/>
    <row r="1062" s="79" customFormat="1" ht="11.25"/>
    <row r="1063" s="79" customFormat="1" ht="11.25"/>
    <row r="1064" s="79" customFormat="1" ht="11.25"/>
    <row r="1065" s="79" customFormat="1" ht="11.25"/>
    <row r="1066" s="79" customFormat="1" ht="11.25"/>
    <row r="1067" s="79" customFormat="1" ht="11.25"/>
    <row r="1068" s="79" customFormat="1" ht="11.25"/>
    <row r="1069" s="79" customFormat="1" ht="11.25"/>
    <row r="1070" s="79" customFormat="1" ht="11.25"/>
    <row r="1071" s="79" customFormat="1" ht="11.25"/>
    <row r="1072" s="79" customFormat="1" ht="11.25"/>
    <row r="1073" s="79" customFormat="1" ht="11.25"/>
    <row r="1074" s="79" customFormat="1" ht="11.25"/>
    <row r="1075" s="79" customFormat="1" ht="11.25"/>
    <row r="1076" s="79" customFormat="1" ht="11.25"/>
    <row r="1077" s="79" customFormat="1" ht="11.25"/>
    <row r="1078" s="79" customFormat="1" ht="11.25"/>
    <row r="1079" s="79" customFormat="1" ht="11.25"/>
    <row r="1080" s="79" customFormat="1" ht="11.25"/>
    <row r="1081" s="79" customFormat="1" ht="11.25"/>
    <row r="1082" s="79" customFormat="1" ht="11.25"/>
    <row r="1083" s="79" customFormat="1" ht="11.25"/>
    <row r="1084" s="79" customFormat="1" ht="11.25"/>
    <row r="1085" s="79" customFormat="1" ht="11.25"/>
    <row r="1086" s="79" customFormat="1" ht="11.25"/>
    <row r="1087" s="79" customFormat="1" ht="11.25"/>
    <row r="1088" s="79" customFormat="1" ht="11.25"/>
    <row r="1089" s="79" customFormat="1" ht="11.25"/>
    <row r="1090" s="79" customFormat="1" ht="11.25"/>
    <row r="1091" s="79" customFormat="1" ht="11.25"/>
    <row r="1092" s="79" customFormat="1" ht="11.25"/>
    <row r="1093" s="79" customFormat="1" ht="11.25"/>
    <row r="1094" s="79" customFormat="1" ht="11.25"/>
    <row r="1095" s="79" customFormat="1" ht="11.25"/>
    <row r="1096" s="79" customFormat="1" ht="11.25"/>
    <row r="1097" s="79" customFormat="1" ht="11.25"/>
    <row r="1098" s="79" customFormat="1" ht="11.25"/>
    <row r="1099" s="79" customFormat="1" ht="11.25"/>
    <row r="1100" s="79" customFormat="1" ht="11.25"/>
    <row r="1101" s="79" customFormat="1" ht="11.25"/>
    <row r="1102" s="79" customFormat="1" ht="11.25"/>
    <row r="1103" s="79" customFormat="1" ht="11.25"/>
    <row r="1104" s="79" customFormat="1" ht="11.25"/>
    <row r="1105" s="79" customFormat="1" ht="11.25"/>
    <row r="1106" s="79" customFormat="1" ht="11.25"/>
    <row r="1107" s="79" customFormat="1" ht="11.25"/>
    <row r="1108" s="79" customFormat="1" ht="11.25"/>
    <row r="1109" s="79" customFormat="1" ht="11.25"/>
    <row r="1110" s="79" customFormat="1" ht="11.25"/>
    <row r="1111" s="79" customFormat="1" ht="11.25"/>
    <row r="1112" s="79" customFormat="1" ht="11.25"/>
    <row r="1113" s="79" customFormat="1" ht="11.25"/>
    <row r="1114" s="79" customFormat="1" ht="11.25"/>
    <row r="1115" s="79" customFormat="1" ht="11.25"/>
    <row r="1116" s="79" customFormat="1" ht="11.25"/>
    <row r="1117" s="79" customFormat="1" ht="11.25"/>
    <row r="1118" s="79" customFormat="1" ht="11.25"/>
    <row r="1119" s="79" customFormat="1" ht="11.25"/>
    <row r="1120" s="79" customFormat="1" ht="11.25"/>
    <row r="1121" s="79" customFormat="1" ht="11.25"/>
    <row r="1122" s="79" customFormat="1" ht="11.25"/>
    <row r="1123" s="79" customFormat="1" ht="11.25"/>
    <row r="1124" s="79" customFormat="1" ht="11.25"/>
    <row r="1125" s="79" customFormat="1" ht="11.25"/>
    <row r="1126" s="79" customFormat="1" ht="11.25"/>
    <row r="1127" s="79" customFormat="1" ht="11.25"/>
    <row r="1128" s="79" customFormat="1" ht="11.25"/>
    <row r="1129" s="79" customFormat="1" ht="11.25"/>
    <row r="1130" s="79" customFormat="1" ht="11.25"/>
    <row r="1131" s="79" customFormat="1" ht="11.25"/>
    <row r="1132" s="79" customFormat="1" ht="11.25"/>
    <row r="1133" s="79" customFormat="1" ht="11.25"/>
    <row r="1134" s="79" customFormat="1" ht="11.25"/>
    <row r="1135" s="79" customFormat="1" ht="11.25"/>
    <row r="1136" s="79" customFormat="1" ht="11.25"/>
    <row r="1137" s="79" customFormat="1" ht="11.25"/>
    <row r="1138" s="79" customFormat="1" ht="11.25"/>
    <row r="1139" s="79" customFormat="1" ht="11.25"/>
    <row r="1140" s="79" customFormat="1" ht="11.25"/>
    <row r="1141" s="79" customFormat="1" ht="11.25"/>
    <row r="1142" s="79" customFormat="1" ht="11.25"/>
    <row r="1143" s="79" customFormat="1" ht="11.25"/>
    <row r="1144" s="79" customFormat="1" ht="11.25"/>
    <row r="1145" s="79" customFormat="1" ht="11.25"/>
    <row r="1146" s="79" customFormat="1" ht="11.25"/>
    <row r="1147" s="79" customFormat="1" ht="11.25"/>
    <row r="1148" s="79" customFormat="1" ht="11.25"/>
    <row r="1149" s="79" customFormat="1" ht="11.25"/>
    <row r="1150" s="79" customFormat="1" ht="11.25"/>
    <row r="1151" s="79" customFormat="1" ht="11.25"/>
    <row r="1152" s="79" customFormat="1" ht="11.25"/>
    <row r="1153" s="79" customFormat="1" ht="11.25"/>
    <row r="1154" s="79" customFormat="1" ht="11.25"/>
    <row r="1155" s="79" customFormat="1" ht="11.25"/>
    <row r="1156" s="79" customFormat="1" ht="11.25"/>
  </sheetData>
  <mergeCells count="44">
    <mergeCell ref="A16:A17"/>
    <mergeCell ref="B16:B17"/>
    <mergeCell ref="C16:C17"/>
    <mergeCell ref="A64:B64"/>
    <mergeCell ref="G46:G47"/>
    <mergeCell ref="H46:H47"/>
    <mergeCell ref="I46:I47"/>
    <mergeCell ref="A48:I48"/>
    <mergeCell ref="A46:A47"/>
    <mergeCell ref="B46:B47"/>
    <mergeCell ref="D46:F46"/>
    <mergeCell ref="C46:C47"/>
    <mergeCell ref="I4:J4"/>
    <mergeCell ref="I5:J5"/>
    <mergeCell ref="A12:B12"/>
    <mergeCell ref="A57:B57"/>
    <mergeCell ref="A58:I58"/>
    <mergeCell ref="A36:I36"/>
    <mergeCell ref="A38:B38"/>
    <mergeCell ref="C38:G38"/>
    <mergeCell ref="H16:H17"/>
    <mergeCell ref="I16:I17"/>
    <mergeCell ref="A23:B23"/>
    <mergeCell ref="G16:G17"/>
    <mergeCell ref="A27:B27"/>
    <mergeCell ref="A18:I18"/>
    <mergeCell ref="A24:I24"/>
    <mergeCell ref="D16:F16"/>
    <mergeCell ref="C6:D6"/>
    <mergeCell ref="E6:H6"/>
    <mergeCell ref="I6:J6"/>
    <mergeCell ref="A11:B11"/>
    <mergeCell ref="A9:F9"/>
    <mergeCell ref="C7:D8"/>
    <mergeCell ref="E7:H7"/>
    <mergeCell ref="I7:J7"/>
    <mergeCell ref="E8:H8"/>
    <mergeCell ref="I8:J8"/>
    <mergeCell ref="A10:B10"/>
    <mergeCell ref="A1:B8"/>
    <mergeCell ref="C1:H5"/>
    <mergeCell ref="I1:J1"/>
    <mergeCell ref="I2:J2"/>
    <mergeCell ref="I3:J3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topLeftCell="A23" workbookViewId="0">
      <selection activeCell="G29" sqref="G29"/>
    </sheetView>
  </sheetViews>
  <sheetFormatPr baseColWidth="10" defaultRowHeight="12.75"/>
  <cols>
    <col min="1" max="1" width="7.5703125" style="66" customWidth="1"/>
    <col min="2" max="2" width="22.28515625" style="66" customWidth="1"/>
    <col min="3" max="3" width="26.140625" style="66" customWidth="1"/>
    <col min="4" max="4" width="18.42578125" style="66" customWidth="1"/>
    <col min="5" max="5" width="11.42578125" style="66"/>
    <col min="6" max="6" width="14.28515625" style="66" customWidth="1"/>
    <col min="7" max="8" width="11.42578125" style="66"/>
    <col min="9" max="9" width="13.85546875" style="66" customWidth="1"/>
    <col min="10" max="16384" width="11.42578125" style="66"/>
  </cols>
  <sheetData>
    <row r="1" spans="1:10" ht="12.7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</row>
    <row r="2" spans="1:10" ht="12.7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</row>
    <row r="3" spans="1:10" ht="12.7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</row>
    <row r="4" spans="1:10" ht="12.7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</row>
    <row r="5" spans="1:10" ht="12.75" customHeight="1">
      <c r="A5" s="403"/>
      <c r="B5" s="404"/>
      <c r="C5" s="414"/>
      <c r="D5" s="414"/>
      <c r="E5" s="414"/>
      <c r="F5" s="414"/>
      <c r="G5" s="414"/>
      <c r="H5" s="414"/>
      <c r="I5" s="441" t="s">
        <v>174</v>
      </c>
      <c r="J5" s="442"/>
    </row>
    <row r="6" spans="1:10">
      <c r="A6" s="403"/>
      <c r="B6" s="404"/>
      <c r="C6" s="407" t="s">
        <v>197</v>
      </c>
      <c r="D6" s="407"/>
      <c r="E6" s="407" t="s">
        <v>198</v>
      </c>
      <c r="F6" s="407"/>
      <c r="G6" s="407"/>
      <c r="H6" s="407"/>
      <c r="I6" s="407" t="s">
        <v>199</v>
      </c>
      <c r="J6" s="412"/>
    </row>
    <row r="7" spans="1:10">
      <c r="A7" s="403"/>
      <c r="B7" s="404"/>
      <c r="C7" s="407" t="s">
        <v>200</v>
      </c>
      <c r="D7" s="407"/>
      <c r="E7" s="407" t="s">
        <v>201</v>
      </c>
      <c r="F7" s="407"/>
      <c r="G7" s="407"/>
      <c r="H7" s="407"/>
      <c r="I7" s="407" t="s">
        <v>202</v>
      </c>
      <c r="J7" s="412"/>
    </row>
    <row r="8" spans="1:10" s="68" customFormat="1" ht="16.5" customHeight="1">
      <c r="A8" s="405"/>
      <c r="B8" s="406"/>
      <c r="C8" s="416"/>
      <c r="D8" s="416"/>
      <c r="E8" s="416" t="s">
        <v>203</v>
      </c>
      <c r="F8" s="416"/>
      <c r="G8" s="416"/>
      <c r="H8" s="416"/>
      <c r="I8" s="416" t="s">
        <v>204</v>
      </c>
      <c r="J8" s="417"/>
    </row>
    <row r="9" spans="1:10" s="68" customFormat="1" ht="15" customHeight="1">
      <c r="A9" s="480" t="s">
        <v>215</v>
      </c>
      <c r="B9" s="480"/>
      <c r="C9" s="480"/>
      <c r="D9" s="480"/>
      <c r="E9" s="480"/>
      <c r="F9" s="344"/>
      <c r="G9" s="312" t="s">
        <v>109</v>
      </c>
      <c r="H9" s="479">
        <v>1139022</v>
      </c>
      <c r="I9" s="479"/>
      <c r="J9" s="287"/>
    </row>
    <row r="10" spans="1:10" s="68" customFormat="1" ht="16.5">
      <c r="A10" s="478" t="s">
        <v>205</v>
      </c>
      <c r="B10" s="478"/>
      <c r="C10" s="345">
        <v>476446532</v>
      </c>
      <c r="D10" s="276"/>
      <c r="E10" s="344"/>
      <c r="F10" s="344"/>
      <c r="G10" s="344"/>
      <c r="H10" s="344"/>
      <c r="I10" s="344"/>
      <c r="J10" s="287"/>
    </row>
    <row r="11" spans="1:10" s="68" customFormat="1" ht="16.5">
      <c r="A11" s="478" t="s">
        <v>7</v>
      </c>
      <c r="B11" s="478"/>
      <c r="C11" s="313">
        <f>'[1]POA-01'!D11</f>
        <v>0</v>
      </c>
      <c r="D11" s="276"/>
      <c r="E11" s="344"/>
      <c r="F11" s="344"/>
      <c r="G11" s="344"/>
      <c r="H11" s="344"/>
      <c r="I11" s="344"/>
      <c r="J11" s="287"/>
    </row>
    <row r="12" spans="1:10" s="68" customFormat="1" ht="16.5">
      <c r="A12" s="478" t="s">
        <v>173</v>
      </c>
      <c r="B12" s="478"/>
      <c r="C12" s="313">
        <v>476446532</v>
      </c>
      <c r="D12" s="276"/>
      <c r="E12" s="344"/>
      <c r="F12" s="344"/>
      <c r="G12" s="344"/>
      <c r="H12" s="344"/>
      <c r="I12" s="344"/>
      <c r="J12" s="287"/>
    </row>
    <row r="13" spans="1:10" s="79" customFormat="1" ht="21.75" customHeight="1">
      <c r="A13" s="314"/>
      <c r="B13" s="314"/>
      <c r="C13" s="314"/>
      <c r="D13" s="314"/>
      <c r="E13" s="5"/>
      <c r="F13" s="5"/>
      <c r="G13" s="5"/>
      <c r="H13" s="5"/>
      <c r="I13" s="5"/>
      <c r="J13" s="5"/>
    </row>
    <row r="14" spans="1:10" s="76" customFormat="1" ht="14.25" thickBot="1">
      <c r="A14" s="280" t="s">
        <v>44</v>
      </c>
      <c r="B14" s="280"/>
      <c r="C14" s="280"/>
      <c r="D14" s="281" t="s">
        <v>45</v>
      </c>
      <c r="E14" s="7"/>
      <c r="F14" s="7"/>
      <c r="G14" s="7"/>
      <c r="H14" s="7"/>
      <c r="I14" s="7"/>
      <c r="J14" s="7"/>
    </row>
    <row r="15" spans="1:10" s="79" customFormat="1" ht="12.75" customHeight="1" thickBot="1">
      <c r="A15" s="125" t="s">
        <v>46</v>
      </c>
      <c r="B15" s="470" t="s">
        <v>30</v>
      </c>
      <c r="C15" s="471"/>
      <c r="D15" s="126" t="s">
        <v>22</v>
      </c>
    </row>
    <row r="16" spans="1:10" s="79" customFormat="1" ht="11.25">
      <c r="A16" s="127">
        <v>2</v>
      </c>
      <c r="B16" s="476" t="s">
        <v>134</v>
      </c>
      <c r="C16" s="477"/>
      <c r="D16" s="204">
        <f>SUM(D17:D29)</f>
        <v>43798483</v>
      </c>
    </row>
    <row r="17" spans="1:4" s="79" customFormat="1" ht="11.25">
      <c r="A17" s="27" t="s">
        <v>113</v>
      </c>
      <c r="B17" s="468" t="s">
        <v>112</v>
      </c>
      <c r="C17" s="469"/>
      <c r="D17" s="191"/>
    </row>
    <row r="18" spans="1:4" s="79" customFormat="1" ht="11.25">
      <c r="A18" s="27" t="s">
        <v>114</v>
      </c>
      <c r="B18" s="468" t="s">
        <v>144</v>
      </c>
      <c r="C18" s="469"/>
      <c r="D18" s="205"/>
    </row>
    <row r="19" spans="1:4" s="79" customFormat="1" ht="11.25">
      <c r="A19" s="27" t="s">
        <v>115</v>
      </c>
      <c r="B19" s="468" t="s">
        <v>126</v>
      </c>
      <c r="C19" s="469"/>
      <c r="D19" s="206">
        <v>0</v>
      </c>
    </row>
    <row r="20" spans="1:4" s="5" customFormat="1" ht="11.25">
      <c r="A20" s="27" t="s">
        <v>116</v>
      </c>
      <c r="B20" s="468" t="s">
        <v>127</v>
      </c>
      <c r="C20" s="469"/>
      <c r="D20" s="206">
        <v>43798483</v>
      </c>
    </row>
    <row r="21" spans="1:4" s="79" customFormat="1" ht="11.25">
      <c r="A21" s="27" t="s">
        <v>117</v>
      </c>
      <c r="B21" s="468" t="s">
        <v>147</v>
      </c>
      <c r="C21" s="469"/>
      <c r="D21" s="206"/>
    </row>
    <row r="22" spans="1:4" s="79" customFormat="1" ht="11.25">
      <c r="A22" s="27" t="s">
        <v>118</v>
      </c>
      <c r="B22" s="468" t="s">
        <v>128</v>
      </c>
      <c r="C22" s="469"/>
      <c r="D22" s="191"/>
    </row>
    <row r="23" spans="1:4" s="79" customFormat="1" ht="11.25">
      <c r="A23" s="27" t="s">
        <v>119</v>
      </c>
      <c r="B23" s="468" t="s">
        <v>129</v>
      </c>
      <c r="C23" s="469"/>
      <c r="D23" s="191">
        <v>0</v>
      </c>
    </row>
    <row r="24" spans="1:4" s="79" customFormat="1" ht="11.25">
      <c r="A24" s="27" t="s">
        <v>120</v>
      </c>
      <c r="B24" s="468" t="s">
        <v>130</v>
      </c>
      <c r="C24" s="469"/>
      <c r="D24" s="191"/>
    </row>
    <row r="25" spans="1:4" s="79" customFormat="1" ht="11.25">
      <c r="A25" s="27" t="s">
        <v>121</v>
      </c>
      <c r="B25" s="468" t="s">
        <v>142</v>
      </c>
      <c r="C25" s="469"/>
      <c r="D25" s="191">
        <v>0</v>
      </c>
    </row>
    <row r="26" spans="1:4" s="79" customFormat="1" ht="11.25">
      <c r="A26" s="27" t="s">
        <v>122</v>
      </c>
      <c r="B26" s="468" t="s">
        <v>140</v>
      </c>
      <c r="C26" s="469"/>
      <c r="D26" s="191"/>
    </row>
    <row r="27" spans="1:4" s="79" customFormat="1" ht="11.25">
      <c r="A27" s="27" t="s">
        <v>123</v>
      </c>
      <c r="B27" s="468" t="s">
        <v>131</v>
      </c>
      <c r="C27" s="469"/>
      <c r="D27" s="206"/>
    </row>
    <row r="28" spans="1:4" s="79" customFormat="1" ht="11.25">
      <c r="A28" s="27" t="s">
        <v>124</v>
      </c>
      <c r="B28" s="468" t="s">
        <v>132</v>
      </c>
      <c r="C28" s="469"/>
      <c r="D28" s="191">
        <v>0</v>
      </c>
    </row>
    <row r="29" spans="1:4" s="79" customFormat="1" ht="11.25">
      <c r="A29" s="27" t="s">
        <v>125</v>
      </c>
      <c r="B29" s="468" t="s">
        <v>133</v>
      </c>
      <c r="C29" s="469"/>
      <c r="D29" s="191"/>
    </row>
    <row r="30" spans="1:4" s="79" customFormat="1" ht="11.25">
      <c r="A30" s="27" t="s">
        <v>135</v>
      </c>
      <c r="B30" s="468" t="s">
        <v>136</v>
      </c>
      <c r="C30" s="469"/>
      <c r="D30" s="191"/>
    </row>
    <row r="31" spans="1:4" s="79" customFormat="1" ht="11.25">
      <c r="A31" s="27"/>
      <c r="B31" s="468"/>
      <c r="C31" s="469"/>
      <c r="D31" s="207"/>
    </row>
    <row r="32" spans="1:4" s="79" customFormat="1" ht="11.25">
      <c r="A32" s="96"/>
      <c r="B32" s="474"/>
      <c r="C32" s="475"/>
      <c r="D32" s="207"/>
    </row>
    <row r="33" spans="1:4" s="79" customFormat="1" ht="11.25">
      <c r="A33" s="96"/>
      <c r="B33" s="474"/>
      <c r="C33" s="475"/>
      <c r="D33" s="207"/>
    </row>
    <row r="34" spans="1:4" s="79" customFormat="1" ht="11.25">
      <c r="A34" s="96"/>
      <c r="B34" s="474"/>
      <c r="C34" s="475"/>
      <c r="D34" s="207"/>
    </row>
    <row r="35" spans="1:4" s="79" customFormat="1" ht="12" thickBot="1">
      <c r="A35" s="97"/>
      <c r="B35" s="472"/>
      <c r="C35" s="473"/>
      <c r="D35" s="208"/>
    </row>
    <row r="36" spans="1:4" s="79" customFormat="1" ht="11.25">
      <c r="A36" s="98"/>
    </row>
    <row r="37" spans="1:4" s="79" customFormat="1" ht="11.25"/>
    <row r="38" spans="1:4" s="79" customFormat="1" ht="11.25"/>
    <row r="39" spans="1:4" s="79" customFormat="1" ht="11.25"/>
    <row r="40" spans="1:4" s="79" customFormat="1" ht="11.25"/>
    <row r="41" spans="1:4" s="79" customFormat="1" ht="11.25"/>
    <row r="42" spans="1:4" s="79" customFormat="1" ht="11.25"/>
    <row r="43" spans="1:4" s="79" customFormat="1" ht="11.25"/>
    <row r="44" spans="1:4" s="79" customFormat="1" ht="11.25"/>
    <row r="45" spans="1:4" s="79" customFormat="1" ht="11.25"/>
    <row r="46" spans="1:4" s="79" customFormat="1" ht="11.25"/>
    <row r="47" spans="1:4" s="79" customFormat="1" ht="11.25"/>
    <row r="48" spans="1:4" s="79" customFormat="1" ht="11.25"/>
    <row r="49" s="79" customFormat="1" ht="11.25"/>
    <row r="50" s="79" customFormat="1" ht="11.25"/>
    <row r="51" s="79" customFormat="1" ht="11.25"/>
    <row r="52" s="79" customFormat="1" ht="11.25"/>
    <row r="53" s="79" customFormat="1" ht="11.25"/>
    <row r="54" s="79" customFormat="1" ht="11.25"/>
    <row r="55" s="79" customFormat="1" ht="11.25"/>
    <row r="56" s="79" customFormat="1" ht="11.25"/>
    <row r="57" s="79" customFormat="1" ht="11.25"/>
    <row r="58" s="79" customFormat="1" ht="11.25"/>
    <row r="59" s="79" customFormat="1" ht="11.25"/>
    <row r="60" s="79" customFormat="1" ht="11.25"/>
    <row r="61" s="79" customFormat="1" ht="11.25"/>
    <row r="62" s="79" customFormat="1" ht="11.25"/>
    <row r="63" s="79" customFormat="1" ht="11.25"/>
    <row r="64" s="79" customFormat="1" ht="11.25"/>
    <row r="65" s="79" customFormat="1" ht="11.25"/>
    <row r="66" s="79" customFormat="1" ht="11.25"/>
    <row r="67" s="79" customFormat="1" ht="11.25"/>
    <row r="68" s="79" customFormat="1" ht="11.25"/>
    <row r="69" s="79" customFormat="1" ht="11.25"/>
    <row r="70" s="79" customFormat="1" ht="11.25"/>
    <row r="71" s="79" customFormat="1" ht="11.25"/>
    <row r="72" s="79" customFormat="1" ht="11.25"/>
    <row r="73" s="79" customFormat="1" ht="11.25"/>
    <row r="74" s="79" customFormat="1" ht="11.25"/>
    <row r="75" s="79" customFormat="1" ht="11.25"/>
    <row r="76" s="79" customFormat="1" ht="11.25"/>
    <row r="77" s="79" customFormat="1" ht="11.25"/>
    <row r="78" s="79" customFormat="1" ht="11.25"/>
    <row r="79" s="79" customFormat="1" ht="11.25"/>
    <row r="80" s="79" customFormat="1" ht="11.25"/>
    <row r="81" s="79" customFormat="1" ht="11.25"/>
    <row r="82" s="79" customFormat="1" ht="11.25"/>
    <row r="83" s="79" customFormat="1" ht="11.25"/>
    <row r="84" s="79" customFormat="1" ht="11.25"/>
    <row r="85" s="79" customFormat="1" ht="11.25"/>
    <row r="86" s="79" customFormat="1" ht="11.25"/>
    <row r="87" s="79" customFormat="1" ht="11.25"/>
    <row r="88" s="79" customFormat="1" ht="11.25"/>
    <row r="89" s="79" customFormat="1" ht="11.25"/>
    <row r="90" s="79" customFormat="1" ht="11.25"/>
    <row r="91" s="79" customFormat="1" ht="11.25"/>
    <row r="92" s="79" customFormat="1" ht="11.25"/>
    <row r="93" s="79" customFormat="1" ht="11.25"/>
    <row r="94" s="79" customFormat="1" ht="11.25"/>
    <row r="95" s="79" customFormat="1" ht="11.25"/>
    <row r="96" s="79" customFormat="1" ht="11.25"/>
    <row r="97" s="79" customFormat="1" ht="11.25"/>
    <row r="98" s="79" customFormat="1" ht="11.25"/>
    <row r="99" s="79" customFormat="1" ht="11.25"/>
    <row r="100" s="79" customFormat="1" ht="11.25"/>
    <row r="101" s="79" customFormat="1" ht="11.25"/>
    <row r="102" s="79" customFormat="1" ht="11.25"/>
    <row r="103" s="79" customFormat="1" ht="11.25"/>
    <row r="104" s="79" customFormat="1" ht="11.25"/>
    <row r="105" s="79" customFormat="1" ht="11.25"/>
    <row r="106" s="79" customFormat="1" ht="11.25"/>
    <row r="107" s="79" customFormat="1" ht="11.25"/>
    <row r="108" s="79" customFormat="1" ht="11.25"/>
    <row r="109" s="79" customFormat="1" ht="11.25"/>
    <row r="110" s="79" customFormat="1" ht="11.25"/>
    <row r="111" s="79" customFormat="1" ht="11.25"/>
    <row r="112" s="79" customFormat="1" ht="11.25"/>
    <row r="113" s="79" customFormat="1" ht="11.25"/>
    <row r="114" s="79" customFormat="1" ht="11.25"/>
    <row r="115" s="79" customFormat="1" ht="11.25"/>
    <row r="116" s="79" customFormat="1" ht="11.25"/>
    <row r="117" s="79" customFormat="1" ht="11.25"/>
    <row r="118" s="79" customFormat="1" ht="11.25"/>
    <row r="119" s="79" customFormat="1" ht="11.25"/>
    <row r="120" s="79" customFormat="1" ht="11.25"/>
    <row r="121" s="79" customFormat="1" ht="11.25"/>
    <row r="122" s="79" customFormat="1" ht="11.25"/>
    <row r="123" s="79" customFormat="1" ht="11.25"/>
    <row r="124" s="79" customFormat="1" ht="11.25"/>
    <row r="125" s="79" customFormat="1" ht="11.25"/>
    <row r="126" s="79" customFormat="1" ht="11.25"/>
    <row r="127" s="79" customFormat="1" ht="11.25"/>
    <row r="128" s="79" customFormat="1" ht="11.25"/>
    <row r="129" s="79" customFormat="1" ht="11.25"/>
    <row r="130" s="79" customFormat="1" ht="11.25"/>
    <row r="131" s="79" customFormat="1" ht="11.25"/>
    <row r="132" s="79" customFormat="1" ht="11.25"/>
    <row r="133" s="79" customFormat="1" ht="11.25"/>
    <row r="134" s="79" customFormat="1" ht="11.25"/>
    <row r="135" s="79" customFormat="1" ht="11.25"/>
    <row r="136" s="79" customFormat="1" ht="11.25"/>
    <row r="137" s="79" customFormat="1" ht="11.25"/>
    <row r="138" s="79" customFormat="1" ht="11.25"/>
    <row r="139" s="79" customFormat="1" ht="11.25"/>
    <row r="140" s="79" customFormat="1" ht="11.25"/>
    <row r="141" s="79" customFormat="1" ht="11.25"/>
    <row r="142" s="79" customFormat="1" ht="11.25"/>
    <row r="143" s="79" customFormat="1" ht="11.25"/>
    <row r="144" s="79" customFormat="1" ht="11.25"/>
    <row r="145" s="79" customFormat="1" ht="11.25"/>
    <row r="146" s="79" customFormat="1" ht="11.25"/>
    <row r="147" s="79" customFormat="1" ht="11.25"/>
    <row r="148" s="79" customFormat="1" ht="11.25"/>
    <row r="149" s="79" customFormat="1" ht="11.25"/>
    <row r="150" s="79" customFormat="1" ht="11.25"/>
    <row r="151" s="79" customFormat="1" ht="11.25"/>
    <row r="152" s="79" customFormat="1" ht="11.25"/>
    <row r="153" s="79" customFormat="1" ht="11.25"/>
    <row r="154" s="79" customFormat="1" ht="11.25"/>
    <row r="155" s="79" customFormat="1" ht="11.25"/>
    <row r="156" s="79" customFormat="1" ht="11.25"/>
    <row r="157" s="79" customFormat="1" ht="11.25"/>
    <row r="158" s="79" customFormat="1" ht="11.25"/>
    <row r="159" s="79" customFormat="1" ht="11.25"/>
    <row r="160" s="79" customFormat="1" ht="11.25"/>
    <row r="161" s="79" customFormat="1" ht="11.25"/>
    <row r="162" s="79" customFormat="1" ht="11.25"/>
    <row r="163" s="79" customFormat="1" ht="11.25"/>
    <row r="164" s="79" customFormat="1" ht="11.25"/>
    <row r="165" s="79" customFormat="1" ht="11.25"/>
    <row r="166" s="79" customFormat="1" ht="11.25"/>
    <row r="167" s="79" customFormat="1" ht="11.25"/>
    <row r="168" s="79" customFormat="1" ht="11.25"/>
    <row r="169" s="79" customFormat="1" ht="11.25"/>
    <row r="170" s="79" customFormat="1" ht="11.25"/>
    <row r="171" s="79" customFormat="1" ht="11.25"/>
    <row r="172" s="79" customFormat="1" ht="11.25"/>
    <row r="173" s="79" customFormat="1" ht="11.25"/>
    <row r="174" s="79" customFormat="1" ht="11.25"/>
    <row r="175" s="79" customFormat="1" ht="11.25"/>
    <row r="176" s="79" customFormat="1" ht="11.25"/>
    <row r="177" s="79" customFormat="1" ht="11.25"/>
    <row r="178" s="79" customFormat="1" ht="11.25"/>
    <row r="179" s="79" customFormat="1" ht="11.25"/>
    <row r="180" s="79" customFormat="1" ht="11.25"/>
    <row r="181" s="79" customFormat="1" ht="11.25"/>
    <row r="182" s="79" customFormat="1" ht="11.25"/>
    <row r="183" s="79" customFormat="1" ht="11.25"/>
    <row r="184" s="79" customFormat="1" ht="11.25"/>
    <row r="185" s="79" customFormat="1" ht="11.25"/>
    <row r="186" s="79" customFormat="1" ht="11.25"/>
    <row r="187" s="79" customFormat="1" ht="11.25"/>
    <row r="188" s="79" customFormat="1" ht="11.25"/>
    <row r="189" s="79" customFormat="1" ht="11.25"/>
    <row r="190" s="79" customFormat="1" ht="11.25"/>
    <row r="191" s="79" customFormat="1" ht="11.25"/>
    <row r="192" s="79" customFormat="1" ht="11.25"/>
    <row r="193" s="79" customFormat="1" ht="11.25"/>
    <row r="194" s="79" customFormat="1" ht="11.25"/>
    <row r="195" s="79" customFormat="1" ht="11.25"/>
    <row r="196" s="79" customFormat="1" ht="11.25"/>
    <row r="197" s="79" customFormat="1" ht="11.25"/>
    <row r="198" s="79" customFormat="1" ht="11.25"/>
    <row r="199" s="79" customFormat="1" ht="11.25"/>
    <row r="200" s="79" customFormat="1" ht="11.25"/>
    <row r="201" s="79" customFormat="1" ht="11.25"/>
    <row r="202" s="79" customFormat="1" ht="11.25"/>
    <row r="203" s="79" customFormat="1" ht="11.25"/>
    <row r="204" s="79" customFormat="1" ht="11.25"/>
    <row r="205" s="79" customFormat="1" ht="11.25"/>
    <row r="206" s="79" customFormat="1" ht="11.25"/>
    <row r="207" s="79" customFormat="1" ht="11.25"/>
    <row r="208" s="79" customFormat="1" ht="11.25"/>
    <row r="209" s="79" customFormat="1" ht="11.25"/>
    <row r="210" s="79" customFormat="1" ht="11.25"/>
    <row r="211" s="79" customFormat="1" ht="11.25"/>
    <row r="212" s="79" customFormat="1" ht="11.25"/>
    <row r="213" s="79" customFormat="1" ht="11.25"/>
    <row r="214" s="79" customFormat="1" ht="11.25"/>
    <row r="215" s="79" customFormat="1" ht="11.25"/>
    <row r="216" s="79" customFormat="1" ht="11.25"/>
    <row r="217" s="79" customFormat="1" ht="11.25"/>
    <row r="218" s="79" customFormat="1" ht="11.25"/>
    <row r="219" s="79" customFormat="1" ht="11.25"/>
    <row r="220" s="79" customFormat="1" ht="11.25"/>
    <row r="221" s="79" customFormat="1" ht="11.25"/>
    <row r="222" s="79" customFormat="1" ht="11.25"/>
    <row r="223" s="79" customFormat="1" ht="11.25"/>
    <row r="224" s="79" customFormat="1" ht="11.25"/>
    <row r="225" s="79" customFormat="1" ht="11.25"/>
    <row r="226" s="79" customFormat="1" ht="11.25"/>
    <row r="227" s="79" customFormat="1" ht="11.25"/>
    <row r="228" s="79" customFormat="1" ht="11.25"/>
    <row r="229" s="79" customFormat="1" ht="11.25"/>
    <row r="230" s="79" customFormat="1" ht="11.25"/>
    <row r="231" s="79" customFormat="1" ht="11.25"/>
    <row r="232" s="79" customFormat="1" ht="11.25"/>
    <row r="233" s="79" customFormat="1" ht="11.25"/>
    <row r="234" s="79" customFormat="1" ht="11.25"/>
    <row r="235" s="79" customFormat="1" ht="11.25"/>
    <row r="236" s="79" customFormat="1" ht="11.25"/>
    <row r="237" s="79" customFormat="1" ht="11.25"/>
    <row r="238" s="79" customFormat="1" ht="11.25"/>
    <row r="239" s="79" customFormat="1" ht="11.25"/>
    <row r="240" s="79" customFormat="1" ht="11.25"/>
    <row r="241" s="79" customFormat="1" ht="11.25"/>
    <row r="242" s="79" customFormat="1" ht="11.25"/>
    <row r="243" s="79" customFormat="1" ht="11.25"/>
    <row r="244" s="79" customFormat="1" ht="11.25"/>
    <row r="245" s="79" customFormat="1" ht="11.25"/>
    <row r="246" s="79" customFormat="1" ht="11.25"/>
    <row r="247" s="79" customFormat="1" ht="11.25"/>
    <row r="248" s="79" customFormat="1" ht="11.25"/>
    <row r="249" s="79" customFormat="1" ht="11.25"/>
    <row r="250" s="79" customFormat="1" ht="11.25"/>
    <row r="251" s="79" customFormat="1" ht="11.25"/>
    <row r="252" s="79" customFormat="1" ht="11.25"/>
    <row r="253" s="79" customFormat="1" ht="11.25"/>
    <row r="254" s="79" customFormat="1" ht="11.25"/>
    <row r="255" s="79" customFormat="1" ht="11.25"/>
    <row r="256" s="79" customFormat="1" ht="11.25"/>
    <row r="257" s="79" customFormat="1" ht="11.25"/>
    <row r="258" s="79" customFormat="1" ht="11.25"/>
    <row r="259" s="79" customFormat="1" ht="11.25"/>
    <row r="260" s="79" customFormat="1" ht="11.25"/>
    <row r="261" s="79" customFormat="1" ht="11.25"/>
    <row r="262" s="79" customFormat="1" ht="11.25"/>
    <row r="263" s="79" customFormat="1" ht="11.25"/>
    <row r="264" s="79" customFormat="1" ht="11.25"/>
    <row r="265" s="79" customFormat="1" ht="11.25"/>
    <row r="266" s="79" customFormat="1" ht="11.25"/>
    <row r="267" s="79" customFormat="1" ht="11.25"/>
    <row r="268" s="79" customFormat="1" ht="11.25"/>
    <row r="269" s="79" customFormat="1" ht="11.25"/>
    <row r="270" s="79" customFormat="1" ht="11.25"/>
    <row r="271" s="79" customFormat="1" ht="11.25"/>
    <row r="272" s="79" customFormat="1" ht="11.25"/>
    <row r="273" s="79" customFormat="1" ht="11.25"/>
    <row r="274" s="79" customFormat="1" ht="11.25"/>
    <row r="275" s="79" customFormat="1" ht="11.25"/>
    <row r="276" s="79" customFormat="1" ht="11.25"/>
    <row r="277" s="79" customFormat="1" ht="11.25"/>
    <row r="278" s="79" customFormat="1" ht="11.25"/>
    <row r="279" s="79" customFormat="1" ht="11.25"/>
    <row r="280" s="79" customFormat="1" ht="11.25"/>
    <row r="281" s="79" customFormat="1" ht="11.25"/>
    <row r="282" s="79" customFormat="1" ht="11.25"/>
    <row r="283" s="79" customFormat="1" ht="11.25"/>
    <row r="284" s="79" customFormat="1" ht="11.25"/>
    <row r="285" s="79" customFormat="1" ht="11.25"/>
    <row r="286" s="79" customFormat="1" ht="11.25"/>
    <row r="287" s="79" customFormat="1" ht="11.25"/>
    <row r="288" s="79" customFormat="1" ht="11.25"/>
    <row r="289" s="79" customFormat="1" ht="11.25"/>
    <row r="290" s="79" customFormat="1" ht="11.25"/>
    <row r="291" s="79" customFormat="1" ht="11.25"/>
    <row r="292" s="79" customFormat="1" ht="11.25"/>
    <row r="293" s="79" customFormat="1" ht="11.25"/>
    <row r="294" s="79" customFormat="1" ht="11.25"/>
    <row r="295" s="79" customFormat="1" ht="11.25"/>
    <row r="296" s="79" customFormat="1" ht="11.25"/>
    <row r="297" s="79" customFormat="1" ht="11.25"/>
    <row r="298" s="79" customFormat="1" ht="11.25"/>
    <row r="299" s="79" customFormat="1" ht="11.25"/>
    <row r="300" s="79" customFormat="1" ht="11.25"/>
    <row r="301" s="79" customFormat="1" ht="11.25"/>
    <row r="302" s="79" customFormat="1" ht="11.25"/>
    <row r="303" s="79" customFormat="1" ht="11.25"/>
    <row r="304" s="79" customFormat="1" ht="11.25"/>
    <row r="305" s="79" customFormat="1" ht="11.25"/>
    <row r="306" s="79" customFormat="1" ht="11.25"/>
    <row r="307" s="79" customFormat="1" ht="11.25"/>
    <row r="308" s="79" customFormat="1" ht="11.25"/>
    <row r="309" s="79" customFormat="1" ht="11.25"/>
    <row r="310" s="79" customFormat="1" ht="11.25"/>
    <row r="311" s="79" customFormat="1" ht="11.25"/>
    <row r="312" s="79" customFormat="1" ht="11.25"/>
    <row r="313" s="79" customFormat="1" ht="11.25"/>
    <row r="314" s="79" customFormat="1" ht="11.25"/>
    <row r="315" s="79" customFormat="1" ht="11.25"/>
    <row r="316" s="79" customFormat="1" ht="11.25"/>
    <row r="317" s="79" customFormat="1" ht="11.25"/>
    <row r="318" s="79" customFormat="1" ht="11.25"/>
    <row r="319" s="79" customFormat="1" ht="11.25"/>
    <row r="320" s="79" customFormat="1" ht="11.25"/>
    <row r="321" s="79" customFormat="1" ht="11.25"/>
    <row r="322" s="79" customFormat="1" ht="11.25"/>
    <row r="323" s="79" customFormat="1" ht="11.25"/>
    <row r="324" s="79" customFormat="1" ht="11.25"/>
    <row r="325" s="79" customFormat="1" ht="11.25"/>
    <row r="326" s="79" customFormat="1" ht="11.25"/>
    <row r="327" s="79" customFormat="1" ht="11.25"/>
    <row r="328" s="79" customFormat="1" ht="11.25"/>
    <row r="329" s="79" customFormat="1" ht="11.25"/>
    <row r="330" s="79" customFormat="1" ht="11.25"/>
    <row r="331" s="79" customFormat="1" ht="11.25"/>
    <row r="332" s="79" customFormat="1" ht="11.25"/>
    <row r="333" s="79" customFormat="1" ht="11.25"/>
    <row r="334" s="79" customFormat="1" ht="11.25"/>
    <row r="335" s="79" customFormat="1" ht="11.25"/>
    <row r="336" s="79" customFormat="1" ht="11.25"/>
    <row r="337" s="79" customFormat="1" ht="11.25"/>
    <row r="338" s="79" customFormat="1" ht="11.25"/>
    <row r="339" s="79" customFormat="1" ht="11.25"/>
    <row r="340" s="79" customFormat="1" ht="11.25"/>
    <row r="341" s="79" customFormat="1" ht="11.25"/>
    <row r="342" s="79" customFormat="1" ht="11.25"/>
    <row r="343" s="79" customFormat="1" ht="11.25"/>
    <row r="344" s="79" customFormat="1" ht="11.25"/>
    <row r="345" s="79" customFormat="1" ht="11.25"/>
    <row r="346" s="79" customFormat="1" ht="11.25"/>
    <row r="347" s="79" customFormat="1" ht="11.25"/>
    <row r="348" s="79" customFormat="1" ht="11.25"/>
    <row r="349" s="79" customFormat="1" ht="11.25"/>
    <row r="350" s="79" customFormat="1" ht="11.25"/>
    <row r="351" s="79" customFormat="1" ht="11.25"/>
    <row r="352" s="79" customFormat="1" ht="11.25"/>
    <row r="353" s="79" customFormat="1" ht="11.25"/>
    <row r="354" s="79" customFormat="1" ht="11.25"/>
    <row r="355" s="79" customFormat="1" ht="11.25"/>
    <row r="356" s="79" customFormat="1" ht="11.25"/>
    <row r="357" s="79" customFormat="1" ht="11.25"/>
    <row r="358" s="79" customFormat="1" ht="11.25"/>
    <row r="359" s="79" customFormat="1" ht="11.25"/>
    <row r="360" s="79" customFormat="1" ht="11.25"/>
    <row r="361" s="79" customFormat="1" ht="11.25"/>
    <row r="362" s="79" customFormat="1" ht="11.25"/>
  </sheetData>
  <mergeCells count="42">
    <mergeCell ref="A12:B12"/>
    <mergeCell ref="A11:B11"/>
    <mergeCell ref="A10:B10"/>
    <mergeCell ref="A1:B8"/>
    <mergeCell ref="C1:H5"/>
    <mergeCell ref="C7:D7"/>
    <mergeCell ref="E7:H7"/>
    <mergeCell ref="H9:I9"/>
    <mergeCell ref="A9:E9"/>
    <mergeCell ref="I1:J1"/>
    <mergeCell ref="I2:J2"/>
    <mergeCell ref="I3:J3"/>
    <mergeCell ref="I4:J4"/>
    <mergeCell ref="B27:C27"/>
    <mergeCell ref="B28:C28"/>
    <mergeCell ref="B29:C29"/>
    <mergeCell ref="B16:C16"/>
    <mergeCell ref="B17:C17"/>
    <mergeCell ref="B18:C18"/>
    <mergeCell ref="B15:C15"/>
    <mergeCell ref="B35:C35"/>
    <mergeCell ref="B31:C31"/>
    <mergeCell ref="B32:C32"/>
    <mergeCell ref="B33:C33"/>
    <mergeCell ref="B34:C34"/>
    <mergeCell ref="B19:C19"/>
    <mergeCell ref="B20:C20"/>
    <mergeCell ref="B21:C21"/>
    <mergeCell ref="B22:C22"/>
    <mergeCell ref="B30:C30"/>
    <mergeCell ref="B23:C23"/>
    <mergeCell ref="B24:C24"/>
    <mergeCell ref="B25:C25"/>
    <mergeCell ref="B26:C26"/>
    <mergeCell ref="E8:H8"/>
    <mergeCell ref="I8:J8"/>
    <mergeCell ref="I5:J5"/>
    <mergeCell ref="C6:D6"/>
    <mergeCell ref="E6:H6"/>
    <mergeCell ref="I6:J6"/>
    <mergeCell ref="I7:J7"/>
    <mergeCell ref="C8:D8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4"/>
  <sheetViews>
    <sheetView showGridLines="0" topLeftCell="A11" zoomScale="77" zoomScaleNormal="77" workbookViewId="0">
      <selection activeCell="M48" sqref="M48"/>
    </sheetView>
  </sheetViews>
  <sheetFormatPr baseColWidth="10" defaultRowHeight="10.5"/>
  <cols>
    <col min="1" max="1" width="9.5703125" style="14" customWidth="1"/>
    <col min="2" max="2" width="24.7109375" style="14" customWidth="1"/>
    <col min="3" max="3" width="16.5703125" style="14" customWidth="1"/>
    <col min="4" max="4" width="13.85546875" style="14" customWidth="1"/>
    <col min="5" max="5" width="14.5703125" style="14" customWidth="1"/>
    <col min="6" max="6" width="10.85546875" style="14" customWidth="1"/>
    <col min="7" max="7" width="14.42578125" style="14" customWidth="1"/>
    <col min="8" max="8" width="14.7109375" style="14" customWidth="1"/>
    <col min="9" max="9" width="13.28515625" style="14" customWidth="1"/>
    <col min="10" max="10" width="14.28515625" style="14" customWidth="1"/>
    <col min="11" max="11" width="13.85546875" style="14" customWidth="1"/>
    <col min="12" max="12" width="12.140625" style="14" customWidth="1"/>
    <col min="13" max="13" width="12.42578125" style="14" customWidth="1"/>
    <col min="14" max="14" width="12.140625" style="14" customWidth="1"/>
    <col min="15" max="15" width="12.85546875" style="14" customWidth="1"/>
    <col min="16" max="16" width="15.7109375" style="14" customWidth="1"/>
    <col min="17" max="16384" width="11.42578125" style="14"/>
  </cols>
  <sheetData>
    <row r="1" spans="1:16" ht="19.5" customHeight="1">
      <c r="A1" s="350"/>
      <c r="B1" s="350"/>
      <c r="C1" s="351" t="s">
        <v>192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 t="s">
        <v>193</v>
      </c>
      <c r="O1" s="352"/>
      <c r="P1" s="352"/>
    </row>
    <row r="2" spans="1:16" ht="22.5" customHeight="1">
      <c r="A2" s="350"/>
      <c r="B2" s="350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 t="s">
        <v>194</v>
      </c>
      <c r="O2" s="352"/>
      <c r="P2" s="352"/>
    </row>
    <row r="3" spans="1:16" ht="19.5" customHeight="1">
      <c r="A3" s="350"/>
      <c r="B3" s="350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2" t="s">
        <v>195</v>
      </c>
      <c r="O3" s="352"/>
      <c r="P3" s="352"/>
    </row>
    <row r="4" spans="1:16" ht="19.5" customHeight="1">
      <c r="A4" s="350"/>
      <c r="B4" s="350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2" t="s">
        <v>196</v>
      </c>
      <c r="O4" s="352"/>
      <c r="P4" s="352"/>
    </row>
    <row r="5" spans="1:16" ht="21" customHeight="1">
      <c r="A5" s="350"/>
      <c r="B5" s="350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4" t="s">
        <v>174</v>
      </c>
      <c r="O5" s="354"/>
      <c r="P5" s="354"/>
    </row>
    <row r="6" spans="1:16" ht="20.25" customHeight="1">
      <c r="A6" s="350"/>
      <c r="B6" s="350"/>
      <c r="C6" s="355" t="s">
        <v>197</v>
      </c>
      <c r="D6" s="355"/>
      <c r="E6" s="355"/>
      <c r="F6" s="355"/>
      <c r="G6" s="355"/>
      <c r="H6" s="355" t="s">
        <v>198</v>
      </c>
      <c r="I6" s="355"/>
      <c r="J6" s="355"/>
      <c r="K6" s="355"/>
      <c r="L6" s="355"/>
      <c r="M6" s="355" t="s">
        <v>199</v>
      </c>
      <c r="N6" s="355"/>
      <c r="O6" s="355"/>
      <c r="P6" s="355"/>
    </row>
    <row r="7" spans="1:16" ht="16.5" customHeight="1">
      <c r="A7" s="350"/>
      <c r="B7" s="350"/>
      <c r="C7" s="490" t="s">
        <v>200</v>
      </c>
      <c r="D7" s="490"/>
      <c r="E7" s="490"/>
      <c r="F7" s="490"/>
      <c r="G7" s="490"/>
      <c r="H7" s="355" t="s">
        <v>201</v>
      </c>
      <c r="I7" s="355"/>
      <c r="J7" s="355"/>
      <c r="K7" s="355"/>
      <c r="L7" s="355"/>
      <c r="M7" s="355" t="s">
        <v>202</v>
      </c>
      <c r="N7" s="355"/>
      <c r="O7" s="355"/>
      <c r="P7" s="355"/>
    </row>
    <row r="8" spans="1:16" ht="20.25" customHeight="1">
      <c r="A8" s="350"/>
      <c r="B8" s="350"/>
      <c r="C8" s="490"/>
      <c r="D8" s="490"/>
      <c r="E8" s="490"/>
      <c r="F8" s="490"/>
      <c r="G8" s="490"/>
      <c r="H8" s="355" t="s">
        <v>203</v>
      </c>
      <c r="I8" s="355"/>
      <c r="J8" s="355"/>
      <c r="K8" s="355"/>
      <c r="L8" s="355"/>
      <c r="M8" s="355" t="s">
        <v>204</v>
      </c>
      <c r="N8" s="355"/>
      <c r="O8" s="355"/>
      <c r="P8" s="355"/>
    </row>
    <row r="9" spans="1:16" ht="22.5" customHeight="1">
      <c r="A9" s="489" t="s">
        <v>111</v>
      </c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</row>
    <row r="10" spans="1:16" ht="15" customHeight="1">
      <c r="A10" s="486" t="s">
        <v>109</v>
      </c>
      <c r="B10" s="488" t="s">
        <v>23</v>
      </c>
      <c r="C10" s="482" t="s">
        <v>175</v>
      </c>
      <c r="D10" s="483" t="s">
        <v>48</v>
      </c>
      <c r="E10" s="484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5"/>
    </row>
    <row r="11" spans="1:16" ht="13.5" customHeight="1" thickBot="1">
      <c r="A11" s="487"/>
      <c r="B11" s="488"/>
      <c r="C11" s="482"/>
      <c r="D11" s="218" t="s">
        <v>49</v>
      </c>
      <c r="E11" s="28" t="s">
        <v>50</v>
      </c>
      <c r="F11" s="28" t="s">
        <v>51</v>
      </c>
      <c r="G11" s="28" t="s">
        <v>52</v>
      </c>
      <c r="H11" s="28" t="s">
        <v>53</v>
      </c>
      <c r="I11" s="28" t="s">
        <v>54</v>
      </c>
      <c r="J11" s="28" t="s">
        <v>55</v>
      </c>
      <c r="K11" s="28" t="s">
        <v>56</v>
      </c>
      <c r="L11" s="28" t="s">
        <v>57</v>
      </c>
      <c r="M11" s="28" t="s">
        <v>58</v>
      </c>
      <c r="N11" s="28" t="s">
        <v>59</v>
      </c>
      <c r="O11" s="28" t="s">
        <v>60</v>
      </c>
      <c r="P11" s="217" t="s">
        <v>26</v>
      </c>
    </row>
    <row r="12" spans="1:16">
      <c r="A12" s="220">
        <v>1000</v>
      </c>
      <c r="B12" s="221" t="s">
        <v>61</v>
      </c>
      <c r="C12" s="219">
        <f>SUM(C13:C14)</f>
        <v>91614445</v>
      </c>
      <c r="D12" s="237">
        <f>D14</f>
        <v>7634537</v>
      </c>
      <c r="E12" s="237">
        <f t="shared" ref="E12:O12" si="0">E14</f>
        <v>7634537</v>
      </c>
      <c r="F12" s="237">
        <f t="shared" si="0"/>
        <v>7634537</v>
      </c>
      <c r="G12" s="237">
        <f t="shared" si="0"/>
        <v>7634537</v>
      </c>
      <c r="H12" s="237">
        <f t="shared" si="0"/>
        <v>7634537</v>
      </c>
      <c r="I12" s="237">
        <f t="shared" si="0"/>
        <v>7634537</v>
      </c>
      <c r="J12" s="237">
        <f t="shared" si="0"/>
        <v>7634537</v>
      </c>
      <c r="K12" s="237">
        <f t="shared" si="0"/>
        <v>7634537</v>
      </c>
      <c r="L12" s="237">
        <f t="shared" si="0"/>
        <v>7634537</v>
      </c>
      <c r="M12" s="237">
        <f t="shared" si="0"/>
        <v>7634537</v>
      </c>
      <c r="N12" s="237">
        <f t="shared" si="0"/>
        <v>7634537</v>
      </c>
      <c r="O12" s="237">
        <f t="shared" si="0"/>
        <v>7634538</v>
      </c>
      <c r="P12" s="238">
        <f>SUM(P13:P14)</f>
        <v>91614445</v>
      </c>
    </row>
    <row r="13" spans="1:16">
      <c r="A13" s="29">
        <v>1001</v>
      </c>
      <c r="B13" s="17" t="s">
        <v>62</v>
      </c>
      <c r="C13" s="20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40">
        <f>SUM(D13:O13)</f>
        <v>0</v>
      </c>
    </row>
    <row r="14" spans="1:16">
      <c r="A14" s="29">
        <v>1002</v>
      </c>
      <c r="B14" s="17" t="s">
        <v>63</v>
      </c>
      <c r="C14" s="209">
        <f>SUM(D14:O14)</f>
        <v>91614445</v>
      </c>
      <c r="D14" s="239">
        <v>7634537</v>
      </c>
      <c r="E14" s="239">
        <v>7634537</v>
      </c>
      <c r="F14" s="239">
        <v>7634537</v>
      </c>
      <c r="G14" s="239">
        <v>7634537</v>
      </c>
      <c r="H14" s="239">
        <v>7634537</v>
      </c>
      <c r="I14" s="239">
        <v>7634537</v>
      </c>
      <c r="J14" s="239">
        <v>7634537</v>
      </c>
      <c r="K14" s="239">
        <v>7634537</v>
      </c>
      <c r="L14" s="239">
        <v>7634537</v>
      </c>
      <c r="M14" s="239">
        <v>7634537</v>
      </c>
      <c r="N14" s="239">
        <v>7634537</v>
      </c>
      <c r="O14" s="239">
        <v>7634538</v>
      </c>
      <c r="P14" s="240">
        <f t="shared" ref="P14:P50" si="1">SUM(D14:O14)</f>
        <v>91614445</v>
      </c>
    </row>
    <row r="15" spans="1:16">
      <c r="A15" s="30">
        <v>2000</v>
      </c>
      <c r="B15" s="17" t="s">
        <v>64</v>
      </c>
      <c r="C15" s="211">
        <f>SUM(C16:C43)</f>
        <v>43798483</v>
      </c>
      <c r="D15" s="241">
        <f>D29+D34</f>
        <v>0</v>
      </c>
      <c r="E15" s="241">
        <f t="shared" ref="E15:O15" si="2">E29+E34</f>
        <v>688671</v>
      </c>
      <c r="F15" s="241">
        <f t="shared" si="2"/>
        <v>4259179</v>
      </c>
      <c r="G15" s="241">
        <f t="shared" si="2"/>
        <v>4259179</v>
      </c>
      <c r="H15" s="241">
        <f t="shared" si="2"/>
        <v>6642082</v>
      </c>
      <c r="I15" s="241">
        <f t="shared" si="2"/>
        <v>2169943</v>
      </c>
      <c r="J15" s="241">
        <f t="shared" si="2"/>
        <v>3408705</v>
      </c>
      <c r="K15" s="241">
        <f t="shared" si="2"/>
        <v>2169943</v>
      </c>
      <c r="L15" s="241">
        <f t="shared" si="2"/>
        <v>6642082</v>
      </c>
      <c r="M15" s="241">
        <f t="shared" si="2"/>
        <v>4259179</v>
      </c>
      <c r="N15" s="241">
        <f t="shared" si="2"/>
        <v>4259179</v>
      </c>
      <c r="O15" s="241">
        <f t="shared" si="2"/>
        <v>5040341</v>
      </c>
      <c r="P15" s="240">
        <f>SUM(D15:O15)</f>
        <v>43798483</v>
      </c>
    </row>
    <row r="16" spans="1:16">
      <c r="A16" s="29">
        <v>2001</v>
      </c>
      <c r="B16" s="17" t="s">
        <v>65</v>
      </c>
      <c r="C16" s="210">
        <f>'POA-04'!G23</f>
        <v>0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40">
        <f t="shared" si="1"/>
        <v>0</v>
      </c>
    </row>
    <row r="17" spans="1:17">
      <c r="A17" s="29">
        <v>2002</v>
      </c>
      <c r="B17" s="17" t="s">
        <v>66</v>
      </c>
      <c r="C17" s="210">
        <f>'POA-03'!H26</f>
        <v>0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40">
        <f t="shared" si="1"/>
        <v>0</v>
      </c>
      <c r="Q17" s="47"/>
    </row>
    <row r="18" spans="1:17">
      <c r="A18" s="29" t="s">
        <v>67</v>
      </c>
      <c r="B18" s="17" t="s">
        <v>148</v>
      </c>
      <c r="C18" s="210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40">
        <f t="shared" si="1"/>
        <v>0</v>
      </c>
    </row>
    <row r="19" spans="1:17">
      <c r="A19" s="29" t="s">
        <v>68</v>
      </c>
      <c r="B19" s="17" t="s">
        <v>69</v>
      </c>
      <c r="C19" s="210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40">
        <f t="shared" si="1"/>
        <v>0</v>
      </c>
    </row>
    <row r="20" spans="1:17" ht="12.75">
      <c r="A20" s="29" t="s">
        <v>70</v>
      </c>
      <c r="B20" s="17" t="s">
        <v>71</v>
      </c>
      <c r="C20" s="210"/>
      <c r="D20" s="239"/>
      <c r="E20" s="239"/>
      <c r="F20" s="239"/>
      <c r="G20" s="242"/>
      <c r="H20" s="239"/>
      <c r="I20" s="239"/>
      <c r="J20" s="239"/>
      <c r="K20" s="239"/>
      <c r="L20" s="239"/>
      <c r="M20" s="239"/>
      <c r="N20" s="239"/>
      <c r="O20" s="239"/>
      <c r="P20" s="240">
        <f t="shared" si="1"/>
        <v>0</v>
      </c>
    </row>
    <row r="21" spans="1:17">
      <c r="A21" s="29">
        <v>2003</v>
      </c>
      <c r="B21" s="18" t="s">
        <v>72</v>
      </c>
      <c r="C21" s="209">
        <f>'POA-06'!D17</f>
        <v>0</v>
      </c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8">
        <f t="shared" si="1"/>
        <v>0</v>
      </c>
    </row>
    <row r="22" spans="1:17">
      <c r="A22" s="29">
        <v>2004</v>
      </c>
      <c r="B22" s="17" t="s">
        <v>73</v>
      </c>
      <c r="C22" s="209">
        <f>'POA-06'!D18</f>
        <v>0</v>
      </c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40"/>
    </row>
    <row r="23" spans="1:17">
      <c r="A23" s="29" t="s">
        <v>74</v>
      </c>
      <c r="B23" s="17" t="s">
        <v>75</v>
      </c>
      <c r="C23" s="210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40">
        <f t="shared" si="1"/>
        <v>0</v>
      </c>
    </row>
    <row r="24" spans="1:17">
      <c r="A24" s="29" t="s">
        <v>76</v>
      </c>
      <c r="B24" s="17" t="s">
        <v>77</v>
      </c>
      <c r="C24" s="210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>
        <f t="shared" si="1"/>
        <v>0</v>
      </c>
    </row>
    <row r="25" spans="1:17">
      <c r="A25" s="29" t="s">
        <v>78</v>
      </c>
      <c r="B25" s="17" t="s">
        <v>79</v>
      </c>
      <c r="C25" s="210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0">
        <f t="shared" si="1"/>
        <v>0</v>
      </c>
    </row>
    <row r="26" spans="1:17">
      <c r="A26" s="29">
        <v>2005</v>
      </c>
      <c r="B26" s="17" t="s">
        <v>80</v>
      </c>
      <c r="C26" s="209">
        <f>'POA-06'!D19</f>
        <v>0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40">
        <f t="shared" si="1"/>
        <v>0</v>
      </c>
    </row>
    <row r="27" spans="1:17">
      <c r="A27" s="29" t="s">
        <v>81</v>
      </c>
      <c r="B27" s="17" t="s">
        <v>82</v>
      </c>
      <c r="C27" s="210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40">
        <f t="shared" si="1"/>
        <v>0</v>
      </c>
    </row>
    <row r="28" spans="1:17">
      <c r="A28" s="29" t="s">
        <v>83</v>
      </c>
      <c r="B28" s="17" t="s">
        <v>84</v>
      </c>
      <c r="C28" s="210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40">
        <f t="shared" si="1"/>
        <v>0</v>
      </c>
    </row>
    <row r="29" spans="1:17">
      <c r="A29" s="29">
        <v>2006</v>
      </c>
      <c r="B29" s="17" t="s">
        <v>85</v>
      </c>
      <c r="C29" s="209">
        <f>'POA-06'!D20</f>
        <v>43798483</v>
      </c>
      <c r="D29" s="239"/>
      <c r="E29" s="239">
        <v>688671</v>
      </c>
      <c r="F29" s="239">
        <v>4259179</v>
      </c>
      <c r="G29" s="239">
        <v>4259179</v>
      </c>
      <c r="H29" s="239">
        <v>6642082</v>
      </c>
      <c r="I29" s="239">
        <v>2169943</v>
      </c>
      <c r="J29" s="239">
        <v>3408705</v>
      </c>
      <c r="K29" s="239">
        <v>2169943</v>
      </c>
      <c r="L29" s="239">
        <v>6642082</v>
      </c>
      <c r="M29" s="239">
        <v>4259179</v>
      </c>
      <c r="N29" s="239">
        <v>4259179</v>
      </c>
      <c r="O29" s="239">
        <v>5040341</v>
      </c>
      <c r="P29" s="240">
        <f t="shared" si="1"/>
        <v>43798483</v>
      </c>
    </row>
    <row r="30" spans="1:17">
      <c r="A30" s="29" t="s">
        <v>86</v>
      </c>
      <c r="B30" s="17" t="s">
        <v>87</v>
      </c>
      <c r="C30" s="210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40"/>
    </row>
    <row r="31" spans="1:17" ht="21">
      <c r="A31" s="29" t="s">
        <v>88</v>
      </c>
      <c r="B31" s="18" t="s">
        <v>137</v>
      </c>
      <c r="C31" s="210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40"/>
    </row>
    <row r="32" spans="1:17">
      <c r="A32" s="29" t="s">
        <v>89</v>
      </c>
      <c r="B32" s="17" t="s">
        <v>90</v>
      </c>
      <c r="C32" s="21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40">
        <f t="shared" si="1"/>
        <v>0</v>
      </c>
    </row>
    <row r="33" spans="1:16">
      <c r="A33" s="29">
        <v>2007</v>
      </c>
      <c r="B33" s="18" t="s">
        <v>91</v>
      </c>
      <c r="C33" s="209">
        <v>0</v>
      </c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40">
        <f t="shared" si="1"/>
        <v>0</v>
      </c>
    </row>
    <row r="34" spans="1:16">
      <c r="A34" s="29">
        <v>2008</v>
      </c>
      <c r="B34" s="18" t="s">
        <v>92</v>
      </c>
      <c r="C34" s="209">
        <f>'POA-06'!D22</f>
        <v>0</v>
      </c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40">
        <f t="shared" si="1"/>
        <v>0</v>
      </c>
    </row>
    <row r="35" spans="1:16">
      <c r="A35" s="29">
        <v>2009</v>
      </c>
      <c r="B35" s="17" t="s">
        <v>93</v>
      </c>
      <c r="C35" s="209">
        <f>'POA-06'!D23</f>
        <v>0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40">
        <f t="shared" si="1"/>
        <v>0</v>
      </c>
    </row>
    <row r="36" spans="1:16">
      <c r="A36" s="29">
        <v>2010</v>
      </c>
      <c r="B36" s="18" t="s">
        <v>94</v>
      </c>
      <c r="C36" s="209">
        <f>'POA-06'!D24</f>
        <v>0</v>
      </c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40">
        <f t="shared" si="1"/>
        <v>0</v>
      </c>
    </row>
    <row r="37" spans="1:16">
      <c r="A37" s="29">
        <v>2011</v>
      </c>
      <c r="B37" s="17" t="s">
        <v>143</v>
      </c>
      <c r="C37" s="209">
        <f>'POA-06'!D25</f>
        <v>0</v>
      </c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40">
        <f t="shared" si="1"/>
        <v>0</v>
      </c>
    </row>
    <row r="38" spans="1:16">
      <c r="A38" s="29">
        <v>2012</v>
      </c>
      <c r="B38" s="18" t="s">
        <v>141</v>
      </c>
      <c r="C38" s="209">
        <f>'POA-06'!D26</f>
        <v>0</v>
      </c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40">
        <f t="shared" si="1"/>
        <v>0</v>
      </c>
    </row>
    <row r="39" spans="1:16">
      <c r="A39" s="29">
        <v>2013</v>
      </c>
      <c r="B39" s="17" t="s">
        <v>95</v>
      </c>
      <c r="C39" s="209">
        <f>'POA-06'!D27</f>
        <v>0</v>
      </c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40">
        <f t="shared" si="1"/>
        <v>0</v>
      </c>
    </row>
    <row r="40" spans="1:16">
      <c r="A40" s="29">
        <v>2014</v>
      </c>
      <c r="B40" s="17" t="s">
        <v>96</v>
      </c>
      <c r="C40" s="209">
        <f>'POA-06'!D28</f>
        <v>0</v>
      </c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40">
        <f t="shared" si="1"/>
        <v>0</v>
      </c>
    </row>
    <row r="41" spans="1:16">
      <c r="A41" s="29">
        <v>2015</v>
      </c>
      <c r="B41" s="17" t="s">
        <v>97</v>
      </c>
      <c r="C41" s="209">
        <f>'POA-06'!D29</f>
        <v>0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40">
        <f t="shared" si="1"/>
        <v>0</v>
      </c>
    </row>
    <row r="42" spans="1:16">
      <c r="A42" s="29" t="s">
        <v>98</v>
      </c>
      <c r="B42" s="17" t="s">
        <v>99</v>
      </c>
      <c r="C42" s="210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40">
        <f t="shared" si="1"/>
        <v>0</v>
      </c>
    </row>
    <row r="43" spans="1:16">
      <c r="A43" s="29" t="s">
        <v>100</v>
      </c>
      <c r="B43" s="17" t="s">
        <v>101</v>
      </c>
      <c r="C43" s="210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40">
        <f t="shared" si="1"/>
        <v>0</v>
      </c>
    </row>
    <row r="44" spans="1:16">
      <c r="A44" s="29">
        <v>2016</v>
      </c>
      <c r="B44" s="17" t="s">
        <v>102</v>
      </c>
      <c r="C44" s="210">
        <f>'POA-06'!D30</f>
        <v>0</v>
      </c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40">
        <f t="shared" si="1"/>
        <v>0</v>
      </c>
    </row>
    <row r="45" spans="1:16">
      <c r="A45" s="29">
        <v>2017</v>
      </c>
      <c r="B45" s="17" t="s">
        <v>103</v>
      </c>
      <c r="C45" s="210">
        <v>0</v>
      </c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40">
        <f t="shared" si="1"/>
        <v>0</v>
      </c>
    </row>
    <row r="46" spans="1:16">
      <c r="A46" s="30">
        <v>3000</v>
      </c>
      <c r="B46" s="17" t="s">
        <v>104</v>
      </c>
      <c r="C46" s="211">
        <v>0</v>
      </c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0">
        <f t="shared" si="1"/>
        <v>0</v>
      </c>
    </row>
    <row r="47" spans="1:16">
      <c r="A47" s="30">
        <v>4000</v>
      </c>
      <c r="B47" s="17" t="s">
        <v>105</v>
      </c>
      <c r="C47" s="212">
        <f>'POA-05'!C27</f>
        <v>131577604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>
        <f>'POA-05'!C25</f>
        <v>75000000</v>
      </c>
      <c r="N47" s="241">
        <f>'POA-05'!C26</f>
        <v>56577604</v>
      </c>
      <c r="O47" s="241"/>
      <c r="P47" s="240">
        <f t="shared" si="1"/>
        <v>131577604</v>
      </c>
    </row>
    <row r="48" spans="1:16">
      <c r="A48" s="30">
        <v>5000</v>
      </c>
      <c r="B48" s="17" t="s">
        <v>106</v>
      </c>
      <c r="C48" s="212">
        <v>210000000</v>
      </c>
      <c r="D48" s="241"/>
      <c r="E48" s="241"/>
      <c r="F48" s="241"/>
      <c r="G48" s="241"/>
      <c r="H48" s="241"/>
      <c r="I48" s="241">
        <v>210000000</v>
      </c>
      <c r="J48" s="241"/>
      <c r="K48" s="241"/>
      <c r="L48" s="241"/>
      <c r="M48" s="241"/>
      <c r="N48" s="241"/>
      <c r="O48" s="241"/>
      <c r="P48" s="240">
        <f t="shared" si="1"/>
        <v>210000000</v>
      </c>
    </row>
    <row r="49" spans="1:16">
      <c r="A49" s="30">
        <v>6000</v>
      </c>
      <c r="B49" s="17" t="s">
        <v>107</v>
      </c>
      <c r="C49" s="212">
        <v>0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0">
        <f t="shared" si="1"/>
        <v>0</v>
      </c>
    </row>
    <row r="50" spans="1:16" ht="11.25" thickBot="1">
      <c r="A50" s="215">
        <v>7000</v>
      </c>
      <c r="B50" s="216" t="s">
        <v>108</v>
      </c>
      <c r="C50" s="213">
        <v>0</v>
      </c>
      <c r="D50" s="243"/>
      <c r="E50" s="243"/>
      <c r="F50" s="243"/>
      <c r="G50" s="243"/>
      <c r="H50" s="243"/>
      <c r="I50" s="243"/>
      <c r="J50" s="243"/>
      <c r="K50" s="243"/>
      <c r="L50" s="244"/>
      <c r="M50" s="243"/>
      <c r="N50" s="243"/>
      <c r="O50" s="245"/>
      <c r="P50" s="240">
        <f t="shared" si="1"/>
        <v>0</v>
      </c>
    </row>
    <row r="51" spans="1:16" ht="13.5" customHeight="1" thickBot="1">
      <c r="A51" s="481" t="s">
        <v>26</v>
      </c>
      <c r="B51" s="481"/>
      <c r="C51" s="214">
        <f>+C12+C15+C46+C47+C48+C49+C50</f>
        <v>476990532</v>
      </c>
      <c r="D51" s="246">
        <f t="shared" ref="D51:O51" si="3">+D12+D15+D46+D47+D48+D49+D50</f>
        <v>7634537</v>
      </c>
      <c r="E51" s="246">
        <f t="shared" si="3"/>
        <v>8323208</v>
      </c>
      <c r="F51" s="246">
        <f t="shared" si="3"/>
        <v>11893716</v>
      </c>
      <c r="G51" s="246">
        <f t="shared" si="3"/>
        <v>11893716</v>
      </c>
      <c r="H51" s="246">
        <f t="shared" si="3"/>
        <v>14276619</v>
      </c>
      <c r="I51" s="246">
        <f t="shared" si="3"/>
        <v>219804480</v>
      </c>
      <c r="J51" s="246">
        <f t="shared" si="3"/>
        <v>11043242</v>
      </c>
      <c r="K51" s="246">
        <f t="shared" si="3"/>
        <v>9804480</v>
      </c>
      <c r="L51" s="246">
        <f t="shared" si="3"/>
        <v>14276619</v>
      </c>
      <c r="M51" s="246">
        <f t="shared" si="3"/>
        <v>86893716</v>
      </c>
      <c r="N51" s="246">
        <f t="shared" si="3"/>
        <v>68471320</v>
      </c>
      <c r="O51" s="246">
        <f t="shared" si="3"/>
        <v>12674879</v>
      </c>
      <c r="P51" s="247">
        <f>+P12+P15+P46+P47+P48+P49+P50</f>
        <v>476990532</v>
      </c>
    </row>
    <row r="52" spans="1:16">
      <c r="C52" s="16"/>
      <c r="L52" s="15"/>
    </row>
    <row r="53" spans="1:16" ht="15">
      <c r="C53" s="137"/>
      <c r="O53" s="15"/>
      <c r="P53" s="15"/>
    </row>
    <row r="54" spans="1:16">
      <c r="N54" s="15"/>
    </row>
  </sheetData>
  <mergeCells count="21">
    <mergeCell ref="A9:P9"/>
    <mergeCell ref="A1:B8"/>
    <mergeCell ref="C1:M5"/>
    <mergeCell ref="C7:G8"/>
    <mergeCell ref="H7:L7"/>
    <mergeCell ref="N2:P2"/>
    <mergeCell ref="N4:P4"/>
    <mergeCell ref="N5:P5"/>
    <mergeCell ref="C6:G6"/>
    <mergeCell ref="H6:L6"/>
    <mergeCell ref="N1:P1"/>
    <mergeCell ref="M6:P6"/>
    <mergeCell ref="N3:P3"/>
    <mergeCell ref="M7:P7"/>
    <mergeCell ref="H8:L8"/>
    <mergeCell ref="M8:P8"/>
    <mergeCell ref="A51:B51"/>
    <mergeCell ref="C10:C11"/>
    <mergeCell ref="D10:P10"/>
    <mergeCell ref="A10:A11"/>
    <mergeCell ref="B10:B11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70" orientation="landscape" horizont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1"/>
  <sheetViews>
    <sheetView topLeftCell="A19" workbookViewId="0">
      <selection activeCell="G48" sqref="G48"/>
    </sheetView>
  </sheetViews>
  <sheetFormatPr baseColWidth="10" defaultRowHeight="12.75"/>
  <cols>
    <col min="2" max="2" width="28.5703125" customWidth="1"/>
    <col min="3" max="3" width="12" customWidth="1"/>
    <col min="4" max="4" width="12.5703125" bestFit="1" customWidth="1"/>
    <col min="5" max="5" width="11.7109375" bestFit="1" customWidth="1"/>
    <col min="6" max="6" width="12.5703125" bestFit="1" customWidth="1"/>
    <col min="7" max="7" width="12.5703125" customWidth="1"/>
    <col min="8" max="8" width="12.5703125" bestFit="1" customWidth="1"/>
    <col min="9" max="9" width="13.85546875" bestFit="1" customWidth="1"/>
    <col min="10" max="10" width="12.85546875" customWidth="1"/>
    <col min="11" max="11" width="14.5703125" customWidth="1"/>
    <col min="12" max="12" width="14.85546875" bestFit="1" customWidth="1"/>
  </cols>
  <sheetData>
    <row r="1" spans="1:9" ht="12.75" customHeight="1">
      <c r="A1" s="401"/>
      <c r="B1" s="402"/>
      <c r="C1" s="413" t="s">
        <v>192</v>
      </c>
      <c r="D1" s="413"/>
      <c r="E1" s="413"/>
      <c r="F1" s="413"/>
      <c r="G1" s="413"/>
      <c r="H1" s="418" t="s">
        <v>193</v>
      </c>
      <c r="I1" s="419"/>
    </row>
    <row r="2" spans="1:9" ht="12.75" customHeight="1">
      <c r="A2" s="403"/>
      <c r="B2" s="404"/>
      <c r="C2" s="414"/>
      <c r="D2" s="414"/>
      <c r="E2" s="414"/>
      <c r="F2" s="414"/>
      <c r="G2" s="414"/>
      <c r="H2" s="420" t="s">
        <v>194</v>
      </c>
      <c r="I2" s="421"/>
    </row>
    <row r="3" spans="1:9" ht="12.75" customHeight="1">
      <c r="A3" s="403"/>
      <c r="B3" s="404"/>
      <c r="C3" s="414"/>
      <c r="D3" s="414"/>
      <c r="E3" s="414"/>
      <c r="F3" s="414"/>
      <c r="G3" s="414"/>
      <c r="H3" s="420" t="s">
        <v>195</v>
      </c>
      <c r="I3" s="421"/>
    </row>
    <row r="4" spans="1:9" ht="12.75" customHeight="1">
      <c r="A4" s="403"/>
      <c r="B4" s="404"/>
      <c r="C4" s="414"/>
      <c r="D4" s="414"/>
      <c r="E4" s="414"/>
      <c r="F4" s="414"/>
      <c r="G4" s="414"/>
      <c r="H4" s="420" t="s">
        <v>196</v>
      </c>
      <c r="I4" s="421"/>
    </row>
    <row r="5" spans="1:9" ht="12.75" customHeight="1">
      <c r="A5" s="403"/>
      <c r="B5" s="404"/>
      <c r="C5" s="414"/>
      <c r="D5" s="414"/>
      <c r="E5" s="414"/>
      <c r="F5" s="414"/>
      <c r="G5" s="414"/>
      <c r="H5" s="422" t="s">
        <v>174</v>
      </c>
      <c r="I5" s="423"/>
    </row>
    <row r="6" spans="1:9">
      <c r="A6" s="403"/>
      <c r="B6" s="404"/>
      <c r="C6" s="407" t="s">
        <v>197</v>
      </c>
      <c r="D6" s="407"/>
      <c r="E6" s="407" t="s">
        <v>198</v>
      </c>
      <c r="F6" s="407"/>
      <c r="G6" s="407"/>
      <c r="H6" s="407" t="s">
        <v>199</v>
      </c>
      <c r="I6" s="412"/>
    </row>
    <row r="7" spans="1:9" ht="12.75" customHeight="1">
      <c r="A7" s="403"/>
      <c r="B7" s="404"/>
      <c r="C7" s="500" t="s">
        <v>200</v>
      </c>
      <c r="D7" s="500"/>
      <c r="E7" s="407" t="s">
        <v>201</v>
      </c>
      <c r="F7" s="407"/>
      <c r="G7" s="407"/>
      <c r="H7" s="407" t="s">
        <v>202</v>
      </c>
      <c r="I7" s="412"/>
    </row>
    <row r="8" spans="1:9">
      <c r="A8" s="405"/>
      <c r="B8" s="406"/>
      <c r="C8" s="501"/>
      <c r="D8" s="501"/>
      <c r="E8" s="416" t="s">
        <v>203</v>
      </c>
      <c r="F8" s="416"/>
      <c r="G8" s="416"/>
      <c r="H8" s="416" t="s">
        <v>204</v>
      </c>
      <c r="I8" s="417"/>
    </row>
    <row r="9" spans="1:9" ht="13.5" thickBot="1">
      <c r="A9" s="499" t="s">
        <v>111</v>
      </c>
      <c r="B9" s="499"/>
      <c r="C9" s="499"/>
      <c r="D9" s="499"/>
      <c r="E9" s="499"/>
      <c r="F9" s="499"/>
      <c r="G9" s="499"/>
      <c r="H9" s="499"/>
      <c r="I9" s="499"/>
    </row>
    <row r="10" spans="1:9" ht="13.5" thickBot="1">
      <c r="A10" s="493" t="s">
        <v>176</v>
      </c>
      <c r="B10" s="495" t="s">
        <v>23</v>
      </c>
      <c r="C10" s="497" t="s">
        <v>155</v>
      </c>
      <c r="D10" s="498"/>
      <c r="E10" s="498"/>
      <c r="F10" s="498"/>
      <c r="G10" s="498"/>
      <c r="H10" s="498"/>
      <c r="I10" s="491" t="s">
        <v>26</v>
      </c>
    </row>
    <row r="11" spans="1:9" ht="13.5" thickBot="1">
      <c r="A11" s="494"/>
      <c r="B11" s="496"/>
      <c r="C11" s="142" t="s">
        <v>156</v>
      </c>
      <c r="D11" s="142" t="s">
        <v>157</v>
      </c>
      <c r="E11" s="142" t="s">
        <v>158</v>
      </c>
      <c r="F11" s="142" t="s">
        <v>159</v>
      </c>
      <c r="G11" s="142" t="s">
        <v>160</v>
      </c>
      <c r="H11" s="142" t="s">
        <v>190</v>
      </c>
      <c r="I11" s="492"/>
    </row>
    <row r="12" spans="1:9">
      <c r="A12" s="143">
        <v>1000</v>
      </c>
      <c r="B12" s="144" t="s">
        <v>61</v>
      </c>
      <c r="C12" s="222">
        <v>11614445</v>
      </c>
      <c r="D12" s="222">
        <f>D14</f>
        <v>27933604</v>
      </c>
      <c r="E12" s="222">
        <v>30000000</v>
      </c>
      <c r="F12" s="222">
        <v>10000000</v>
      </c>
      <c r="G12" s="222">
        <v>5000000</v>
      </c>
      <c r="H12" s="222">
        <f>H14</f>
        <v>7066396</v>
      </c>
      <c r="I12" s="223">
        <f t="shared" ref="I12:I17" si="0">SUM(C12:H12)</f>
        <v>91614445</v>
      </c>
    </row>
    <row r="13" spans="1:9">
      <c r="A13" s="145">
        <v>1001</v>
      </c>
      <c r="B13" s="145" t="s">
        <v>62</v>
      </c>
      <c r="C13" s="224"/>
      <c r="D13" s="224"/>
      <c r="E13" s="224"/>
      <c r="F13" s="224"/>
      <c r="G13" s="224"/>
      <c r="H13" s="224"/>
      <c r="I13" s="225">
        <f t="shared" si="0"/>
        <v>0</v>
      </c>
    </row>
    <row r="14" spans="1:9">
      <c r="A14" s="145">
        <v>1002</v>
      </c>
      <c r="B14" s="145" t="s">
        <v>63</v>
      </c>
      <c r="C14" s="222">
        <v>11614445</v>
      </c>
      <c r="D14" s="222">
        <v>27933604</v>
      </c>
      <c r="E14" s="222">
        <v>30000000</v>
      </c>
      <c r="F14" s="222">
        <v>10000000</v>
      </c>
      <c r="G14" s="222">
        <v>5000000</v>
      </c>
      <c r="H14" s="222">
        <v>7066396</v>
      </c>
      <c r="I14" s="225">
        <f t="shared" si="0"/>
        <v>91614445</v>
      </c>
    </row>
    <row r="15" spans="1:9">
      <c r="A15" s="146">
        <v>2000</v>
      </c>
      <c r="B15" s="145" t="s">
        <v>64</v>
      </c>
      <c r="C15" s="222">
        <f>SUM(C16:C45)</f>
        <v>10000000</v>
      </c>
      <c r="D15" s="222">
        <f>SUM(D16:D45)</f>
        <v>3798483</v>
      </c>
      <c r="E15" s="222">
        <f>SUM(E16:E45)</f>
        <v>5000000</v>
      </c>
      <c r="F15" s="222">
        <f>SUM(F16:F45)</f>
        <v>25000000</v>
      </c>
      <c r="G15" s="222"/>
      <c r="H15" s="222">
        <f>SUM(H16:H45)</f>
        <v>0</v>
      </c>
      <c r="I15" s="225">
        <f t="shared" si="0"/>
        <v>43798483</v>
      </c>
    </row>
    <row r="16" spans="1:9">
      <c r="A16" s="145">
        <v>2001</v>
      </c>
      <c r="B16" s="145" t="s">
        <v>65</v>
      </c>
      <c r="C16" s="226"/>
      <c r="D16" s="226"/>
      <c r="E16" s="226"/>
      <c r="F16" s="226"/>
      <c r="G16" s="226"/>
      <c r="H16" s="226"/>
      <c r="I16" s="225">
        <f t="shared" si="0"/>
        <v>0</v>
      </c>
    </row>
    <row r="17" spans="1:12">
      <c r="A17" s="145">
        <v>2002</v>
      </c>
      <c r="B17" s="145" t="s">
        <v>161</v>
      </c>
      <c r="C17" s="224"/>
      <c r="D17" s="224"/>
      <c r="E17" s="224"/>
      <c r="F17" s="224"/>
      <c r="G17" s="224"/>
      <c r="H17" s="224"/>
      <c r="I17" s="225">
        <f t="shared" si="0"/>
        <v>0</v>
      </c>
      <c r="K17" s="349">
        <f>I14-91614445</f>
        <v>0</v>
      </c>
    </row>
    <row r="18" spans="1:12">
      <c r="A18" s="145" t="s">
        <v>67</v>
      </c>
      <c r="B18" s="145" t="s">
        <v>162</v>
      </c>
      <c r="C18" s="226"/>
      <c r="D18" s="226"/>
      <c r="E18" s="226"/>
      <c r="F18" s="226"/>
      <c r="G18" s="226"/>
      <c r="H18" s="226"/>
      <c r="I18" s="227"/>
    </row>
    <row r="19" spans="1:12">
      <c r="A19" s="145" t="s">
        <v>68</v>
      </c>
      <c r="B19" s="145" t="s">
        <v>69</v>
      </c>
      <c r="C19" s="224"/>
      <c r="D19" s="224"/>
      <c r="E19" s="224"/>
      <c r="F19" s="224"/>
      <c r="G19" s="224"/>
      <c r="H19" s="224"/>
      <c r="I19" s="225">
        <f t="shared" ref="I19:I50" si="1">SUM(C19:H19)</f>
        <v>0</v>
      </c>
    </row>
    <row r="20" spans="1:12">
      <c r="A20" s="145" t="s">
        <v>70</v>
      </c>
      <c r="B20" s="145" t="s">
        <v>71</v>
      </c>
      <c r="C20" s="224"/>
      <c r="D20" s="224"/>
      <c r="E20" s="224"/>
      <c r="F20" s="224"/>
      <c r="G20" s="224"/>
      <c r="H20" s="224"/>
      <c r="I20" s="225">
        <f t="shared" si="1"/>
        <v>0</v>
      </c>
    </row>
    <row r="21" spans="1:12">
      <c r="A21" s="145">
        <v>2003</v>
      </c>
      <c r="B21" s="147" t="s">
        <v>72</v>
      </c>
      <c r="C21" s="224"/>
      <c r="D21" s="224"/>
      <c r="E21" s="224"/>
      <c r="F21" s="224"/>
      <c r="G21" s="224"/>
      <c r="H21" s="224"/>
      <c r="I21" s="225">
        <f t="shared" si="1"/>
        <v>0</v>
      </c>
    </row>
    <row r="22" spans="1:12">
      <c r="A22" s="146">
        <v>2004</v>
      </c>
      <c r="B22" s="145" t="s">
        <v>73</v>
      </c>
      <c r="C22" s="222"/>
      <c r="D22" s="224"/>
      <c r="E22" s="224"/>
      <c r="F22" s="224"/>
      <c r="G22" s="224"/>
      <c r="H22" s="224"/>
      <c r="I22" s="225">
        <f t="shared" si="1"/>
        <v>0</v>
      </c>
    </row>
    <row r="23" spans="1:12">
      <c r="A23" s="145" t="s">
        <v>74</v>
      </c>
      <c r="B23" s="145" t="s">
        <v>75</v>
      </c>
      <c r="C23" s="224"/>
      <c r="D23" s="224"/>
      <c r="E23" s="224"/>
      <c r="F23" s="224"/>
      <c r="G23" s="224"/>
      <c r="H23" s="224"/>
      <c r="I23" s="225">
        <f t="shared" si="1"/>
        <v>0</v>
      </c>
    </row>
    <row r="24" spans="1:12">
      <c r="A24" s="145" t="s">
        <v>76</v>
      </c>
      <c r="B24" s="145" t="s">
        <v>77</v>
      </c>
      <c r="C24" s="224"/>
      <c r="D24" s="224"/>
      <c r="E24" s="224"/>
      <c r="F24" s="224"/>
      <c r="G24" s="224"/>
      <c r="H24" s="224"/>
      <c r="I24" s="225">
        <f t="shared" si="1"/>
        <v>0</v>
      </c>
    </row>
    <row r="25" spans="1:12">
      <c r="A25" s="145" t="s">
        <v>78</v>
      </c>
      <c r="B25" s="145" t="s">
        <v>79</v>
      </c>
      <c r="C25" s="224"/>
      <c r="D25" s="224"/>
      <c r="E25" s="224"/>
      <c r="F25" s="224"/>
      <c r="G25" s="224"/>
      <c r="H25" s="224"/>
      <c r="I25" s="225">
        <f t="shared" si="1"/>
        <v>0</v>
      </c>
    </row>
    <row r="26" spans="1:12">
      <c r="A26" s="146">
        <v>2005</v>
      </c>
      <c r="B26" s="145" t="s">
        <v>80</v>
      </c>
      <c r="C26" s="222"/>
      <c r="D26" s="224"/>
      <c r="E26" s="224"/>
      <c r="F26" s="224"/>
      <c r="G26" s="224"/>
      <c r="H26" s="224"/>
      <c r="I26" s="225">
        <f t="shared" si="1"/>
        <v>0</v>
      </c>
    </row>
    <row r="27" spans="1:12">
      <c r="A27" s="145" t="s">
        <v>81</v>
      </c>
      <c r="B27" s="145" t="s">
        <v>82</v>
      </c>
      <c r="C27" s="224"/>
      <c r="D27" s="224"/>
      <c r="E27" s="224"/>
      <c r="F27" s="224"/>
      <c r="G27" s="224"/>
      <c r="H27" s="224"/>
      <c r="I27" s="225">
        <f t="shared" si="1"/>
        <v>0</v>
      </c>
    </row>
    <row r="28" spans="1:12">
      <c r="A28" s="145" t="s">
        <v>83</v>
      </c>
      <c r="B28" s="145" t="s">
        <v>84</v>
      </c>
      <c r="C28" s="224"/>
      <c r="D28" s="224"/>
      <c r="E28" s="224"/>
      <c r="F28" s="224"/>
      <c r="G28" s="224"/>
      <c r="H28" s="224"/>
      <c r="I28" s="225">
        <f t="shared" si="1"/>
        <v>0</v>
      </c>
    </row>
    <row r="29" spans="1:12">
      <c r="A29" s="146">
        <v>2006</v>
      </c>
      <c r="B29" s="145" t="s">
        <v>85</v>
      </c>
      <c r="C29" s="222">
        <v>10000000</v>
      </c>
      <c r="D29" s="224">
        <v>3798483</v>
      </c>
      <c r="E29" s="224">
        <v>5000000</v>
      </c>
      <c r="F29" s="224">
        <v>25000000</v>
      </c>
      <c r="G29" s="224"/>
      <c r="H29" s="224"/>
      <c r="I29" s="225">
        <f t="shared" si="1"/>
        <v>43798483</v>
      </c>
    </row>
    <row r="30" spans="1:12">
      <c r="A30" s="145" t="s">
        <v>86</v>
      </c>
      <c r="B30" s="145" t="s">
        <v>87</v>
      </c>
      <c r="C30" s="224"/>
      <c r="D30" s="224"/>
      <c r="E30" s="224"/>
      <c r="F30" s="224"/>
      <c r="G30" s="224"/>
      <c r="H30" s="224"/>
      <c r="I30" s="225">
        <f t="shared" si="1"/>
        <v>0</v>
      </c>
    </row>
    <row r="31" spans="1:12">
      <c r="A31" s="145" t="s">
        <v>88</v>
      </c>
      <c r="B31" s="147" t="s">
        <v>137</v>
      </c>
      <c r="C31" s="224"/>
      <c r="D31" s="224"/>
      <c r="E31" s="224"/>
      <c r="F31" s="224"/>
      <c r="G31" s="224"/>
      <c r="H31" s="224"/>
      <c r="I31" s="225">
        <f t="shared" si="1"/>
        <v>0</v>
      </c>
    </row>
    <row r="32" spans="1:12">
      <c r="A32" s="145" t="s">
        <v>89</v>
      </c>
      <c r="B32" s="145" t="s">
        <v>90</v>
      </c>
      <c r="C32" s="224"/>
      <c r="D32" s="224"/>
      <c r="E32" s="224"/>
      <c r="F32" s="224"/>
      <c r="G32" s="224"/>
      <c r="H32" s="224"/>
      <c r="I32" s="225">
        <f t="shared" si="1"/>
        <v>0</v>
      </c>
      <c r="L32" s="349"/>
    </row>
    <row r="33" spans="1:12">
      <c r="A33" s="145">
        <v>2007</v>
      </c>
      <c r="B33" s="147" t="s">
        <v>163</v>
      </c>
      <c r="C33" s="222"/>
      <c r="D33" s="222"/>
      <c r="E33" s="222"/>
      <c r="F33" s="222"/>
      <c r="G33" s="222"/>
      <c r="H33" s="222"/>
      <c r="I33" s="225">
        <f t="shared" si="1"/>
        <v>0</v>
      </c>
    </row>
    <row r="34" spans="1:12">
      <c r="A34" s="145">
        <v>2008</v>
      </c>
      <c r="B34" s="147" t="s">
        <v>92</v>
      </c>
      <c r="C34" s="224"/>
      <c r="D34" s="224"/>
      <c r="E34" s="224"/>
      <c r="F34" s="224"/>
      <c r="G34" s="224"/>
      <c r="H34" s="224"/>
      <c r="I34" s="225">
        <f t="shared" si="1"/>
        <v>0</v>
      </c>
      <c r="K34" s="141"/>
      <c r="L34" s="349"/>
    </row>
    <row r="35" spans="1:12">
      <c r="A35" s="145">
        <v>2009</v>
      </c>
      <c r="B35" s="145" t="s">
        <v>93</v>
      </c>
      <c r="C35" s="224"/>
      <c r="D35" s="224"/>
      <c r="E35" s="224"/>
      <c r="F35" s="224"/>
      <c r="G35" s="224"/>
      <c r="H35" s="224"/>
      <c r="I35" s="225">
        <f t="shared" si="1"/>
        <v>0</v>
      </c>
    </row>
    <row r="36" spans="1:12">
      <c r="A36" s="145">
        <v>2010</v>
      </c>
      <c r="B36" s="147" t="s">
        <v>94</v>
      </c>
      <c r="C36" s="224"/>
      <c r="D36" s="224"/>
      <c r="E36" s="224"/>
      <c r="F36" s="224"/>
      <c r="G36" s="224"/>
      <c r="H36" s="224"/>
      <c r="I36" s="225">
        <f t="shared" si="1"/>
        <v>0</v>
      </c>
    </row>
    <row r="37" spans="1:12">
      <c r="A37" s="145">
        <v>2011</v>
      </c>
      <c r="B37" s="145" t="s">
        <v>164</v>
      </c>
      <c r="C37" s="224"/>
      <c r="D37" s="224"/>
      <c r="E37" s="224"/>
      <c r="F37" s="224"/>
      <c r="G37" s="224"/>
      <c r="H37" s="224"/>
      <c r="I37" s="225">
        <f t="shared" si="1"/>
        <v>0</v>
      </c>
    </row>
    <row r="38" spans="1:12">
      <c r="A38" s="145">
        <v>2012</v>
      </c>
      <c r="B38" s="147" t="s">
        <v>165</v>
      </c>
      <c r="C38" s="224"/>
      <c r="D38" s="224"/>
      <c r="E38" s="224"/>
      <c r="F38" s="224"/>
      <c r="G38" s="224"/>
      <c r="H38" s="224"/>
      <c r="I38" s="225">
        <f t="shared" si="1"/>
        <v>0</v>
      </c>
    </row>
    <row r="39" spans="1:12">
      <c r="A39" s="145">
        <v>2013</v>
      </c>
      <c r="B39" s="145" t="s">
        <v>95</v>
      </c>
      <c r="C39" s="224"/>
      <c r="D39" s="224"/>
      <c r="E39" s="224"/>
      <c r="F39" s="224"/>
      <c r="G39" s="224"/>
      <c r="H39" s="224"/>
      <c r="I39" s="225">
        <f t="shared" si="1"/>
        <v>0</v>
      </c>
      <c r="K39" s="349"/>
    </row>
    <row r="40" spans="1:12">
      <c r="A40" s="145">
        <v>2014</v>
      </c>
      <c r="B40" s="145" t="s">
        <v>96</v>
      </c>
      <c r="C40" s="224"/>
      <c r="D40" s="224"/>
      <c r="E40" s="224"/>
      <c r="F40" s="224"/>
      <c r="G40" s="224"/>
      <c r="H40" s="224"/>
      <c r="I40" s="225">
        <f t="shared" si="1"/>
        <v>0</v>
      </c>
      <c r="L40" s="349"/>
    </row>
    <row r="41" spans="1:12">
      <c r="A41" s="145">
        <v>2015</v>
      </c>
      <c r="B41" s="145" t="s">
        <v>97</v>
      </c>
      <c r="C41" s="224"/>
      <c r="D41" s="224"/>
      <c r="E41" s="224"/>
      <c r="F41" s="224"/>
      <c r="G41" s="224"/>
      <c r="H41" s="224"/>
      <c r="I41" s="225">
        <f t="shared" si="1"/>
        <v>0</v>
      </c>
    </row>
    <row r="42" spans="1:12">
      <c r="A42" s="145" t="s">
        <v>98</v>
      </c>
      <c r="B42" s="145" t="s">
        <v>99</v>
      </c>
      <c r="C42" s="224"/>
      <c r="D42" s="224"/>
      <c r="E42" s="224"/>
      <c r="F42" s="224"/>
      <c r="G42" s="224"/>
      <c r="H42" s="224"/>
      <c r="I42" s="225">
        <f t="shared" si="1"/>
        <v>0</v>
      </c>
    </row>
    <row r="43" spans="1:12">
      <c r="A43" s="145" t="s">
        <v>100</v>
      </c>
      <c r="B43" s="145" t="s">
        <v>101</v>
      </c>
      <c r="C43" s="224"/>
      <c r="D43" s="224"/>
      <c r="E43" s="224"/>
      <c r="F43" s="224"/>
      <c r="G43" s="224"/>
      <c r="H43" s="224"/>
      <c r="I43" s="225">
        <f t="shared" si="1"/>
        <v>0</v>
      </c>
    </row>
    <row r="44" spans="1:12">
      <c r="A44" s="145">
        <v>2016</v>
      </c>
      <c r="B44" s="145" t="s">
        <v>166</v>
      </c>
      <c r="C44" s="224"/>
      <c r="D44" s="224"/>
      <c r="E44" s="224"/>
      <c r="F44" s="224"/>
      <c r="G44" s="224"/>
      <c r="H44" s="224"/>
      <c r="I44" s="225">
        <f t="shared" si="1"/>
        <v>0</v>
      </c>
    </row>
    <row r="45" spans="1:12">
      <c r="A45" s="145">
        <v>2017</v>
      </c>
      <c r="B45" s="145" t="s">
        <v>103</v>
      </c>
      <c r="C45" s="224"/>
      <c r="D45" s="224"/>
      <c r="E45" s="224"/>
      <c r="F45" s="224"/>
      <c r="G45" s="224"/>
      <c r="H45" s="224"/>
      <c r="I45" s="225">
        <f t="shared" si="1"/>
        <v>0</v>
      </c>
    </row>
    <row r="46" spans="1:12">
      <c r="A46" s="146">
        <v>3000</v>
      </c>
      <c r="B46" s="145" t="s">
        <v>104</v>
      </c>
      <c r="C46" s="222"/>
      <c r="D46" s="222"/>
      <c r="E46" s="222"/>
      <c r="F46" s="222"/>
      <c r="G46" s="222"/>
      <c r="H46" s="222"/>
      <c r="I46" s="225">
        <f t="shared" si="1"/>
        <v>0</v>
      </c>
    </row>
    <row r="47" spans="1:12">
      <c r="A47" s="146">
        <v>4000</v>
      </c>
      <c r="B47" s="146" t="s">
        <v>105</v>
      </c>
      <c r="C47" s="224"/>
      <c r="D47" s="224">
        <f>'POA-05'!C26</f>
        <v>56577604</v>
      </c>
      <c r="E47" s="224"/>
      <c r="F47" s="224"/>
      <c r="G47" s="224">
        <f>'POA-05'!C25</f>
        <v>75000000</v>
      </c>
      <c r="H47" s="224"/>
      <c r="I47" s="225">
        <f t="shared" si="1"/>
        <v>131577604</v>
      </c>
    </row>
    <row r="48" spans="1:12">
      <c r="A48" s="146">
        <v>5000</v>
      </c>
      <c r="B48" s="146" t="s">
        <v>106</v>
      </c>
      <c r="C48" s="224"/>
      <c r="D48" s="224">
        <v>152066396</v>
      </c>
      <c r="E48" s="224"/>
      <c r="F48" s="224"/>
      <c r="G48" s="224"/>
      <c r="H48" s="224">
        <v>57933604</v>
      </c>
      <c r="I48" s="225">
        <f t="shared" si="1"/>
        <v>210000000</v>
      </c>
      <c r="K48" s="349"/>
      <c r="L48" s="349"/>
    </row>
    <row r="49" spans="1:9">
      <c r="A49" s="146">
        <v>6000</v>
      </c>
      <c r="B49" s="146" t="s">
        <v>107</v>
      </c>
      <c r="C49" s="222"/>
      <c r="D49" s="222"/>
      <c r="E49" s="222"/>
      <c r="F49" s="222"/>
      <c r="G49" s="222"/>
      <c r="H49" s="222"/>
      <c r="I49" s="225">
        <f t="shared" si="1"/>
        <v>0</v>
      </c>
    </row>
    <row r="50" spans="1:9">
      <c r="A50" s="146">
        <v>7000</v>
      </c>
      <c r="B50" s="146" t="s">
        <v>108</v>
      </c>
      <c r="C50" s="222"/>
      <c r="D50" s="222"/>
      <c r="E50" s="222"/>
      <c r="F50" s="222"/>
      <c r="G50" s="222"/>
      <c r="H50" s="222"/>
      <c r="I50" s="225">
        <f t="shared" si="1"/>
        <v>0</v>
      </c>
    </row>
    <row r="51" spans="1:9">
      <c r="A51" s="148"/>
      <c r="B51" s="148" t="s">
        <v>26</v>
      </c>
      <c r="C51" s="228">
        <f t="shared" ref="C51:F51" si="2">+C12+C15+C46+C47+C48+C49+C50</f>
        <v>21614445</v>
      </c>
      <c r="D51" s="228">
        <f>SUM(D12+D15+D46+D47+D48+D49+D50)</f>
        <v>240376087</v>
      </c>
      <c r="E51" s="228">
        <f t="shared" si="2"/>
        <v>35000000</v>
      </c>
      <c r="F51" s="228">
        <f t="shared" si="2"/>
        <v>35000000</v>
      </c>
      <c r="G51" s="228">
        <f>SUM(G48+G47+G15+G12)</f>
        <v>80000000</v>
      </c>
      <c r="H51" s="228">
        <f>H48+H29+H12</f>
        <v>65000000</v>
      </c>
      <c r="I51" s="228">
        <f>SUM(C51:H51)</f>
        <v>476990532</v>
      </c>
    </row>
  </sheetData>
  <mergeCells count="20">
    <mergeCell ref="A10:A11"/>
    <mergeCell ref="B10:B11"/>
    <mergeCell ref="C10:H10"/>
    <mergeCell ref="A1:B8"/>
    <mergeCell ref="C1:G5"/>
    <mergeCell ref="H1:I1"/>
    <mergeCell ref="H2:I2"/>
    <mergeCell ref="H3:I3"/>
    <mergeCell ref="H4:I4"/>
    <mergeCell ref="A9:I9"/>
    <mergeCell ref="H5:I5"/>
    <mergeCell ref="C6:D6"/>
    <mergeCell ref="E6:G6"/>
    <mergeCell ref="H6:I6"/>
    <mergeCell ref="C7:D8"/>
    <mergeCell ref="E7:G7"/>
    <mergeCell ref="H7:I7"/>
    <mergeCell ref="E8:G8"/>
    <mergeCell ref="H8:I8"/>
    <mergeCell ref="I10:I11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5" sqref="J15"/>
    </sheetView>
  </sheetViews>
  <sheetFormatPr baseColWidth="10" defaultRowHeight="12.75"/>
  <cols>
    <col min="2" max="2" width="17.140625" customWidth="1"/>
    <col min="3" max="3" width="13.85546875" customWidth="1"/>
    <col min="4" max="4" width="20.140625" bestFit="1" customWidth="1"/>
    <col min="5" max="5" width="16.5703125" hidden="1" customWidth="1"/>
    <col min="6" max="6" width="14.7109375" customWidth="1"/>
    <col min="7" max="7" width="16.5703125" customWidth="1"/>
    <col min="8" max="8" width="15.5703125" customWidth="1"/>
    <col min="9" max="9" width="13.140625" customWidth="1"/>
    <col min="10" max="10" width="12.85546875" customWidth="1"/>
  </cols>
  <sheetData>
    <row r="1" spans="1:10" ht="12.75" customHeight="1">
      <c r="A1" s="401"/>
      <c r="B1" s="402"/>
      <c r="C1" s="413" t="s">
        <v>192</v>
      </c>
      <c r="D1" s="413"/>
      <c r="E1" s="413"/>
      <c r="F1" s="413"/>
      <c r="G1" s="413"/>
      <c r="H1" s="413"/>
      <c r="I1" s="418" t="s">
        <v>193</v>
      </c>
      <c r="J1" s="419"/>
    </row>
    <row r="2" spans="1:10" ht="12.75" customHeight="1">
      <c r="A2" s="403"/>
      <c r="B2" s="404"/>
      <c r="C2" s="414"/>
      <c r="D2" s="414"/>
      <c r="E2" s="414"/>
      <c r="F2" s="414"/>
      <c r="G2" s="414"/>
      <c r="H2" s="414"/>
      <c r="I2" s="420" t="s">
        <v>194</v>
      </c>
      <c r="J2" s="421"/>
    </row>
    <row r="3" spans="1:10" ht="12.75" customHeight="1">
      <c r="A3" s="403"/>
      <c r="B3" s="404"/>
      <c r="C3" s="414"/>
      <c r="D3" s="414"/>
      <c r="E3" s="414"/>
      <c r="F3" s="414"/>
      <c r="G3" s="414"/>
      <c r="H3" s="414"/>
      <c r="I3" s="420" t="s">
        <v>195</v>
      </c>
      <c r="J3" s="421"/>
    </row>
    <row r="4" spans="1:10" ht="12.75" customHeight="1">
      <c r="A4" s="403"/>
      <c r="B4" s="404"/>
      <c r="C4" s="414"/>
      <c r="D4" s="414"/>
      <c r="E4" s="414"/>
      <c r="F4" s="414"/>
      <c r="G4" s="414"/>
      <c r="H4" s="414"/>
      <c r="I4" s="420" t="s">
        <v>196</v>
      </c>
      <c r="J4" s="421"/>
    </row>
    <row r="5" spans="1:10" ht="12.75" customHeight="1">
      <c r="A5" s="403"/>
      <c r="B5" s="404"/>
      <c r="C5" s="414"/>
      <c r="D5" s="414"/>
      <c r="E5" s="414"/>
      <c r="F5" s="414"/>
      <c r="G5" s="414"/>
      <c r="H5" s="414"/>
      <c r="I5" s="422" t="s">
        <v>174</v>
      </c>
      <c r="J5" s="423"/>
    </row>
    <row r="6" spans="1:10" ht="13.5">
      <c r="A6" s="403"/>
      <c r="B6" s="404"/>
      <c r="C6" s="503" t="s">
        <v>197</v>
      </c>
      <c r="D6" s="503"/>
      <c r="E6" s="503" t="s">
        <v>198</v>
      </c>
      <c r="F6" s="503"/>
      <c r="G6" s="503"/>
      <c r="H6" s="503"/>
      <c r="I6" s="407" t="s">
        <v>199</v>
      </c>
      <c r="J6" s="412"/>
    </row>
    <row r="7" spans="1:10" ht="13.5" customHeight="1">
      <c r="A7" s="403"/>
      <c r="B7" s="404"/>
      <c r="C7" s="504" t="s">
        <v>200</v>
      </c>
      <c r="D7" s="504"/>
      <c r="E7" s="503" t="s">
        <v>201</v>
      </c>
      <c r="F7" s="503"/>
      <c r="G7" s="503"/>
      <c r="H7" s="503"/>
      <c r="I7" s="503" t="s">
        <v>202</v>
      </c>
      <c r="J7" s="506"/>
    </row>
    <row r="8" spans="1:10" ht="13.5">
      <c r="A8" s="405"/>
      <c r="B8" s="406"/>
      <c r="C8" s="505"/>
      <c r="D8" s="505"/>
      <c r="E8" s="507" t="s">
        <v>203</v>
      </c>
      <c r="F8" s="507"/>
      <c r="G8" s="507"/>
      <c r="H8" s="507"/>
      <c r="I8" s="507" t="s">
        <v>204</v>
      </c>
      <c r="J8" s="508"/>
    </row>
    <row r="9" spans="1:10">
      <c r="A9" s="502" t="s">
        <v>111</v>
      </c>
      <c r="B9" s="502"/>
      <c r="C9" s="502"/>
      <c r="D9" s="502"/>
      <c r="E9" s="502"/>
      <c r="F9" s="502"/>
      <c r="G9" s="502"/>
      <c r="H9" s="171"/>
      <c r="I9" s="171"/>
      <c r="J9" s="171"/>
    </row>
    <row r="10" spans="1:10" ht="16.5" customHeight="1">
      <c r="C10" s="140">
        <f>'POA-07'!A12</f>
        <v>1000</v>
      </c>
      <c r="D10" s="140" t="str">
        <f>'POA-07'!B12</f>
        <v>SERVICIOS PERSONALES</v>
      </c>
      <c r="E10" s="140">
        <f>'POA-07'!C12</f>
        <v>91614445</v>
      </c>
      <c r="F10" s="249">
        <v>0.192</v>
      </c>
    </row>
    <row r="11" spans="1:10" hidden="1">
      <c r="C11" s="140">
        <f>'POA-07'!A15</f>
        <v>2000</v>
      </c>
      <c r="D11" s="140" t="str">
        <f>'POA-07'!B15</f>
        <v>GASTOS GENERALES</v>
      </c>
      <c r="E11" s="140">
        <f>'POA-07'!C15</f>
        <v>43798483</v>
      </c>
      <c r="F11" s="172"/>
    </row>
    <row r="12" spans="1:10" hidden="1">
      <c r="C12" s="140">
        <f>'POA-07'!A46</f>
        <v>3000</v>
      </c>
      <c r="D12" s="140" t="str">
        <f>'POA-07'!B46</f>
        <v>INSUMO DEL PROYECTO</v>
      </c>
      <c r="E12" s="140">
        <f>'POA-07'!C47</f>
        <v>131577604</v>
      </c>
      <c r="F12" s="172"/>
    </row>
    <row r="13" spans="1:10" hidden="1">
      <c r="C13" s="140">
        <f>'POA-07'!A47</f>
        <v>4000</v>
      </c>
      <c r="D13" s="140" t="str">
        <f>'POA-07'!B47</f>
        <v>CONTRATOS</v>
      </c>
      <c r="E13" s="140">
        <f>'POA-07'!C47</f>
        <v>131577604</v>
      </c>
      <c r="F13" s="172"/>
    </row>
    <row r="14" spans="1:10">
      <c r="C14" s="140">
        <v>4000</v>
      </c>
      <c r="D14" s="140" t="s">
        <v>105</v>
      </c>
      <c r="E14" s="140">
        <f>'POA-07'!C48</f>
        <v>210000000</v>
      </c>
      <c r="F14" s="173">
        <v>9.1999999999999998E-2</v>
      </c>
    </row>
    <row r="15" spans="1:10">
      <c r="C15" s="140">
        <v>5000</v>
      </c>
      <c r="D15" s="140" t="s">
        <v>106</v>
      </c>
      <c r="E15" s="140">
        <f>'POA-07'!C49</f>
        <v>0</v>
      </c>
      <c r="F15" s="174">
        <v>0.44069999999999998</v>
      </c>
    </row>
    <row r="16" spans="1:10">
      <c r="C16" s="140"/>
      <c r="D16" s="140" t="s">
        <v>183</v>
      </c>
      <c r="E16" s="140"/>
      <c r="F16" s="174">
        <v>0.27500000000000002</v>
      </c>
    </row>
    <row r="17" spans="3:9">
      <c r="C17" s="140"/>
      <c r="D17" s="140" t="str">
        <f>'POA-07'!A51</f>
        <v>TOTAL</v>
      </c>
      <c r="E17" s="140">
        <f>'POA-07'!C51</f>
        <v>476990532</v>
      </c>
      <c r="F17" s="172">
        <f>SUM(F10:F16)</f>
        <v>0.99970000000000003</v>
      </c>
    </row>
    <row r="18" spans="3:9">
      <c r="G18" s="141"/>
    </row>
    <row r="20" spans="3:9">
      <c r="I20" s="141"/>
    </row>
  </sheetData>
  <mergeCells count="16">
    <mergeCell ref="A9:G9"/>
    <mergeCell ref="I1:J1"/>
    <mergeCell ref="I2:J2"/>
    <mergeCell ref="I3:J3"/>
    <mergeCell ref="I4:J4"/>
    <mergeCell ref="I5:J5"/>
    <mergeCell ref="C6:D6"/>
    <mergeCell ref="E6:H6"/>
    <mergeCell ref="I6:J6"/>
    <mergeCell ref="A1:B8"/>
    <mergeCell ref="C1:H5"/>
    <mergeCell ref="C7:D8"/>
    <mergeCell ref="E7:H7"/>
    <mergeCell ref="I7:J7"/>
    <mergeCell ref="E8:H8"/>
    <mergeCell ref="I8:J8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POA-01</vt:lpstr>
      <vt:lpstr>POA-02</vt:lpstr>
      <vt:lpstr>POA-03</vt:lpstr>
      <vt:lpstr>POA-04</vt:lpstr>
      <vt:lpstr>POA-05</vt:lpstr>
      <vt:lpstr>POA-06</vt:lpstr>
      <vt:lpstr>POA-07</vt:lpstr>
      <vt:lpstr>POA-ACT</vt:lpstr>
      <vt:lpstr>GRAFICOS</vt:lpstr>
      <vt:lpstr>'POA-05'!Área_de_impresión</vt:lpstr>
      <vt:lpstr>'POA-07'!Área_de_impresión</vt:lpstr>
      <vt:lpstr>'POA-01'!Títulos_a_imprimir</vt:lpstr>
      <vt:lpstr>'POA-ACT'!Títulos_a_imprimir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2011-01-19T22:48:58Z</cp:lastPrinted>
  <dcterms:created xsi:type="dcterms:W3CDTF">2004-12-29T19:49:42Z</dcterms:created>
  <dcterms:modified xsi:type="dcterms:W3CDTF">2013-02-25T17:14:08Z</dcterms:modified>
</cp:coreProperties>
</file>