
<file path=[Content_Types].xml><?xml version="1.0" encoding="utf-8"?>
<Types xmlns="http://schemas.openxmlformats.org/package/2006/content-types">
  <Default Extension="bin" ContentType="application/vnd.openxmlformats-officedocument.spreadsheetml.printerSettings"/>
  <Override PartName="/xl/drawings/drawing9.xml" ContentType="application/vnd.openxmlformats-officedocument.drawing+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jpeg" ContentType="image/jpeg"/>
  <Override PartName="/xl/drawings/drawing4.xml" ContentType="application/vnd.openxmlformats-officedocument.drawing+xml"/>
  <Override PartName="/xl/drawings/drawing5.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6135" yWindow="-15" windowWidth="6120" windowHeight="5580"/>
  </bookViews>
  <sheets>
    <sheet name="POA-01" sheetId="1" r:id="rId1"/>
    <sheet name="POA-02" sheetId="2" r:id="rId2"/>
    <sheet name="POA-03" sheetId="3" r:id="rId3"/>
    <sheet name="POA-04" sheetId="4" r:id="rId4"/>
    <sheet name="POA-05" sheetId="5" r:id="rId5"/>
    <sheet name="POA-06" sheetId="7" r:id="rId6"/>
    <sheet name="POA-07" sheetId="6" r:id="rId7"/>
    <sheet name="POA-ACTIVIDADES" sheetId="10" r:id="rId8"/>
    <sheet name="GRÁFICO" sheetId="9" r:id="rId9"/>
  </sheets>
  <externalReferences>
    <externalReference r:id="rId10"/>
  </externalReferences>
  <definedNames>
    <definedName name="_xlnm.Print_Titles" localSheetId="0">'POA-01'!$1:$14</definedName>
    <definedName name="_xlnm.Print_Titles" localSheetId="4">'POA-05'!$1:$15</definedName>
    <definedName name="_xlnm.Print_Titles" localSheetId="6">'POA-07'!$1:$13</definedName>
    <definedName name="_xlnm.Print_Titles" localSheetId="7">'POA-ACTIVIDADES'!$1:$12</definedName>
  </definedNames>
  <calcPr calcId="125725"/>
</workbook>
</file>

<file path=xl/calcChain.xml><?xml version="1.0" encoding="utf-8"?>
<calcChain xmlns="http://schemas.openxmlformats.org/spreadsheetml/2006/main">
  <c r="C11" i="1"/>
  <c r="K48" i="10"/>
  <c r="E48"/>
  <c r="I48"/>
  <c r="H48"/>
  <c r="G48"/>
  <c r="F48"/>
  <c r="C48"/>
  <c r="J48"/>
  <c r="M52" i="6" l="1"/>
  <c r="C25" i="5"/>
  <c r="C31" s="1"/>
  <c r="C52" i="6" s="1"/>
  <c r="C15" i="9" s="1"/>
  <c r="C9" i="1"/>
  <c r="H15" i="10"/>
  <c r="G15"/>
  <c r="D15"/>
  <c r="C15"/>
  <c r="P23" i="6"/>
  <c r="P19"/>
  <c r="G17"/>
  <c r="H17"/>
  <c r="I17"/>
  <c r="J17"/>
  <c r="K17"/>
  <c r="L17"/>
  <c r="M17"/>
  <c r="N17"/>
  <c r="O17"/>
  <c r="P48"/>
  <c r="P16"/>
  <c r="C16" s="1"/>
  <c r="L14"/>
  <c r="M14"/>
  <c r="N14"/>
  <c r="O14"/>
  <c r="K14"/>
  <c r="L48" i="10"/>
  <c r="P52" i="6"/>
  <c r="P14"/>
  <c r="C14" s="1"/>
  <c r="C13" i="9" s="1"/>
  <c r="C23" i="6"/>
  <c r="C48"/>
  <c r="L14" i="10"/>
  <c r="J16"/>
  <c r="J52" s="1"/>
  <c r="C24" i="1" s="1"/>
  <c r="K16" i="10"/>
  <c r="K52" s="1"/>
  <c r="C25" i="1" s="1"/>
  <c r="C26" i="6"/>
  <c r="C30"/>
  <c r="D30" s="1"/>
  <c r="C33"/>
  <c r="E33" s="1"/>
  <c r="C40"/>
  <c r="C41"/>
  <c r="C42"/>
  <c r="C43"/>
  <c r="C45"/>
  <c r="C50"/>
  <c r="D50" s="1"/>
  <c r="E50" s="1"/>
  <c r="F50" s="1"/>
  <c r="C16" i="10"/>
  <c r="C52" s="1"/>
  <c r="C15" i="1" s="1"/>
  <c r="D16" i="10"/>
  <c r="D52" s="1"/>
  <c r="C16" i="1" s="1"/>
  <c r="E16" i="10"/>
  <c r="F16"/>
  <c r="F52"/>
  <c r="C19" i="1" s="1"/>
  <c r="G16" i="10"/>
  <c r="G52"/>
  <c r="H16"/>
  <c r="H52"/>
  <c r="C20" i="1" s="1"/>
  <c r="I16" i="10"/>
  <c r="I52"/>
  <c r="L47"/>
  <c r="L49"/>
  <c r="L50"/>
  <c r="L51"/>
  <c r="L46"/>
  <c r="L45"/>
  <c r="L44"/>
  <c r="L43"/>
  <c r="L42"/>
  <c r="L41"/>
  <c r="L40"/>
  <c r="L39"/>
  <c r="L38"/>
  <c r="L37"/>
  <c r="L36"/>
  <c r="L35"/>
  <c r="L34"/>
  <c r="L33"/>
  <c r="L32"/>
  <c r="L31"/>
  <c r="L30"/>
  <c r="L29"/>
  <c r="L28"/>
  <c r="L27"/>
  <c r="L26"/>
  <c r="L25"/>
  <c r="L24"/>
  <c r="L23"/>
  <c r="L22"/>
  <c r="L21"/>
  <c r="L20"/>
  <c r="L18"/>
  <c r="L17"/>
  <c r="C39" i="6"/>
  <c r="G18" i="4"/>
  <c r="C18" i="6"/>
  <c r="H19" i="3"/>
  <c r="C19" i="6"/>
  <c r="C15"/>
  <c r="E45"/>
  <c r="F45" s="1"/>
  <c r="E43"/>
  <c r="F43" s="1"/>
  <c r="E41"/>
  <c r="F41" s="1"/>
  <c r="E26"/>
  <c r="F26" s="1"/>
  <c r="J26" i="2"/>
  <c r="D16" i="7"/>
  <c r="C53" i="6"/>
  <c r="C16" i="9" s="1"/>
  <c r="P55" i="6"/>
  <c r="P54"/>
  <c r="B9"/>
  <c r="C11" i="7"/>
  <c r="C8"/>
  <c r="D33" i="6"/>
  <c r="J28" i="2"/>
  <c r="G56" i="6"/>
  <c r="H56"/>
  <c r="I56"/>
  <c r="K56"/>
  <c r="L56"/>
  <c r="M56"/>
  <c r="N56"/>
  <c r="O56"/>
  <c r="F33"/>
  <c r="L15" i="10"/>
  <c r="L16"/>
  <c r="J56" i="6"/>
  <c r="C17"/>
  <c r="C14" i="9" s="1"/>
  <c r="E13" i="10"/>
  <c r="E52"/>
  <c r="C18" i="1" s="1"/>
  <c r="L13" i="10"/>
  <c r="L52"/>
  <c r="C17" i="9" l="1"/>
  <c r="N49" i="10"/>
  <c r="C21" i="1"/>
  <c r="C23"/>
  <c r="D17" i="6"/>
  <c r="E30"/>
  <c r="C56"/>
  <c r="C11"/>
  <c r="C9" i="9"/>
  <c r="C11" s="1"/>
  <c r="D10" i="2"/>
  <c r="D12" s="1"/>
  <c r="C26" i="1" l="1"/>
  <c r="C10" i="5" s="1"/>
  <c r="C12" s="1"/>
  <c r="C10" i="3"/>
  <c r="C12" s="1"/>
  <c r="C10" i="7"/>
  <c r="C12" s="1"/>
  <c r="C10" i="4"/>
  <c r="C12" s="1"/>
  <c r="E17" i="6"/>
  <c r="E56" s="1"/>
  <c r="F30"/>
  <c r="F17" s="1"/>
  <c r="F56" s="1"/>
  <c r="D56"/>
  <c r="P17" l="1"/>
  <c r="P56" s="1"/>
</calcChain>
</file>

<file path=xl/sharedStrings.xml><?xml version="1.0" encoding="utf-8"?>
<sst xmlns="http://schemas.openxmlformats.org/spreadsheetml/2006/main" count="428" uniqueCount="251">
  <si>
    <t>PLAN DE ACTIVIDADES</t>
  </si>
  <si>
    <t>POA-01</t>
  </si>
  <si>
    <t>No.</t>
  </si>
  <si>
    <t>ACTIVIDAD</t>
  </si>
  <si>
    <t>LOCALIZACIÓN</t>
  </si>
  <si>
    <t>TIEMPO</t>
  </si>
  <si>
    <t>INDICADORES (PAT)</t>
  </si>
  <si>
    <t>METAS</t>
  </si>
  <si>
    <t>RESPONSABLE</t>
  </si>
  <si>
    <t>INICIA (M/D)</t>
  </si>
  <si>
    <t>TERMIN   (M/D)</t>
  </si>
  <si>
    <t>DURACIO (MESES)</t>
  </si>
  <si>
    <t>Monitoreo de la calidad del aire en el corredor minero.</t>
  </si>
  <si>
    <t>NOMBRE DEL PROYECTO:</t>
  </si>
  <si>
    <t xml:space="preserve">PRESUPUESTO ASIGNADO: </t>
  </si>
  <si>
    <t xml:space="preserve">APORTE DE LA NACIÓN: </t>
  </si>
  <si>
    <t xml:space="preserve">RECURSOS ADMINISTRADO: </t>
  </si>
  <si>
    <t>PROGRAMACION DE RECURSO HUMANO</t>
  </si>
  <si>
    <t>POA-02</t>
  </si>
  <si>
    <t>NOMBRE</t>
  </si>
  <si>
    <t>PERFIL</t>
  </si>
  <si>
    <t>OBJETO</t>
  </si>
  <si>
    <t>VALOR MENSUAL</t>
  </si>
  <si>
    <t>VALOR PARCIAL</t>
  </si>
  <si>
    <t>TERMIN (M/D)</t>
  </si>
  <si>
    <t>DEDICACION (%)</t>
  </si>
  <si>
    <t>A.- POR CONTRATO</t>
  </si>
  <si>
    <t>B.- DE PLANTA</t>
  </si>
  <si>
    <t>SUB-TOTAL</t>
  </si>
  <si>
    <t>TOTAL</t>
  </si>
  <si>
    <t>CALIDAD DEL AIRE</t>
  </si>
  <si>
    <t>CODIGO</t>
  </si>
  <si>
    <t>COMPRA DE MATERIALES</t>
  </si>
  <si>
    <t>POA-03</t>
  </si>
  <si>
    <t>DESCRIPCION</t>
  </si>
  <si>
    <t>USO O DESTINO</t>
  </si>
  <si>
    <t>UNIDAD</t>
  </si>
  <si>
    <t>CANTIDAD</t>
  </si>
  <si>
    <t>VALOR</t>
  </si>
  <si>
    <t>DISPONIBILIDAD (D/M)</t>
  </si>
  <si>
    <t>MENSUAL</t>
  </si>
  <si>
    <t>UNITARIO</t>
  </si>
  <si>
    <t xml:space="preserve">TOTAL </t>
  </si>
  <si>
    <t>COMPRA DE EQUIPOS</t>
  </si>
  <si>
    <t>POA-04</t>
  </si>
  <si>
    <t>DESCRIPCIÓN</t>
  </si>
  <si>
    <t>VALOR UNITARIO</t>
  </si>
  <si>
    <t>VALOR TOTAL</t>
  </si>
  <si>
    <t>PROGRAMACION DE CONVENIOS Y CONTRATOS</t>
  </si>
  <si>
    <t>POA-05</t>
  </si>
  <si>
    <t>OBLIGACIONES CORPOGUAJIRA</t>
  </si>
  <si>
    <t>OBLIGACIONES CONTRAPARTE</t>
  </si>
  <si>
    <t>INCIA (M/D)</t>
  </si>
  <si>
    <t>A.- CONVENIOS</t>
  </si>
  <si>
    <t>B.- CONTRATOS</t>
  </si>
  <si>
    <t>REQUERIMIENTO DE INSUMOS</t>
  </si>
  <si>
    <t>POA-06</t>
  </si>
  <si>
    <t>Viáticos</t>
  </si>
  <si>
    <t>Capacitación</t>
  </si>
  <si>
    <t xml:space="preserve">NOMBRE DEL PROYECTO:  </t>
  </si>
  <si>
    <t xml:space="preserve">   CALIDAD DEL AIRE</t>
  </si>
  <si>
    <t>PROGRAMACION DE METAS FINANCIERAS -R.A ($ )</t>
  </si>
  <si>
    <t>PROYECTO:</t>
  </si>
  <si>
    <t>CODIGO:</t>
  </si>
  <si>
    <t>APROPIACION INICIAL</t>
  </si>
  <si>
    <t>CRONOGRAMA DE DESEMBOLSO</t>
  </si>
  <si>
    <t>ENERO</t>
  </si>
  <si>
    <t>FEBRE</t>
  </si>
  <si>
    <t>MARZO</t>
  </si>
  <si>
    <t>ABRIL</t>
  </si>
  <si>
    <t>MAYO</t>
  </si>
  <si>
    <t>JUNIO</t>
  </si>
  <si>
    <t>JULIO</t>
  </si>
  <si>
    <t>AGOST</t>
  </si>
  <si>
    <t>SEPTIEM</t>
  </si>
  <si>
    <t>OCTUBR</t>
  </si>
  <si>
    <t>NOVIEM</t>
  </si>
  <si>
    <t>DICIEM</t>
  </si>
  <si>
    <t>SERVICIOS PERSONALES</t>
  </si>
  <si>
    <t>SERVICIOS (CONTRATO)</t>
  </si>
  <si>
    <t>SERVICIOS (PLANTA)</t>
  </si>
  <si>
    <t>GASTOS GENERALES</t>
  </si>
  <si>
    <t>MAQUINARIA Y EQUIPOS</t>
  </si>
  <si>
    <t>MATERIALES Y SUMINISTRO</t>
  </si>
  <si>
    <t>2002-001</t>
  </si>
  <si>
    <t>DE OFICINA</t>
  </si>
  <si>
    <t>2002-002</t>
  </si>
  <si>
    <t>DE ASEO</t>
  </si>
  <si>
    <t>2002-003</t>
  </si>
  <si>
    <t>DE FOTOCOPIADO</t>
  </si>
  <si>
    <t>MANTENIMIENTO EN GENERAL</t>
  </si>
  <si>
    <t>2003-001</t>
  </si>
  <si>
    <t>MANTENIMIENTO DE EQUIPOS</t>
  </si>
  <si>
    <t>2003-002</t>
  </si>
  <si>
    <t>SERVICIOS PUBLICOS</t>
  </si>
  <si>
    <t>2004-001</t>
  </si>
  <si>
    <t>ENERGIA</t>
  </si>
  <si>
    <t>2004-002</t>
  </si>
  <si>
    <t>AGUA</t>
  </si>
  <si>
    <t>2004-003</t>
  </si>
  <si>
    <t>TELEFONO</t>
  </si>
  <si>
    <t>ARRENDAMIENTOS</t>
  </si>
  <si>
    <t>2005-001</t>
  </si>
  <si>
    <t>DE INMUEBLES</t>
  </si>
  <si>
    <t>2005-002</t>
  </si>
  <si>
    <t>DE EQUIPOS</t>
  </si>
  <si>
    <t>VIATICOS</t>
  </si>
  <si>
    <t>2006-001</t>
  </si>
  <si>
    <t>AL INTERIOR DEL PAIS</t>
  </si>
  <si>
    <t>2006-002</t>
  </si>
  <si>
    <t>AL INTERIOR DEL DEPARTAMENTO</t>
  </si>
  <si>
    <t>2006-003</t>
  </si>
  <si>
    <t>AL EXTERIOR</t>
  </si>
  <si>
    <t>IMPRESOS Y PUBLICACIONES</t>
  </si>
  <si>
    <t>COMUNICACION Y TRANSPORTE</t>
  </si>
  <si>
    <t>SEGUROS</t>
  </si>
  <si>
    <t>IMPUESTOS - TASAS Y MULTAS</t>
  </si>
  <si>
    <t>DOTACION PERSONAL</t>
  </si>
  <si>
    <t>BIENESTAR SOCIAL</t>
  </si>
  <si>
    <t>CAPACITACION</t>
  </si>
  <si>
    <t>2015-001</t>
  </si>
  <si>
    <t>GRUPO</t>
  </si>
  <si>
    <t>2015-002</t>
  </si>
  <si>
    <t>PERSONAL</t>
  </si>
  <si>
    <t>OTROS(PERS X INVERS)</t>
  </si>
  <si>
    <t>INSUMO DEL PROYECTO</t>
  </si>
  <si>
    <t>CONTRATOS</t>
  </si>
  <si>
    <t>CONVENIOS</t>
  </si>
  <si>
    <t>TRANSFERENCIAS</t>
  </si>
  <si>
    <t>VARIOS</t>
  </si>
  <si>
    <t>Todo el Departamento</t>
  </si>
  <si>
    <t>Control y Seguimiento Ambiental a proyectos y actividades que requieren o cuentan con permisos de emisiones atmosféricas</t>
  </si>
  <si>
    <t>monitoreo de aire</t>
  </si>
  <si>
    <t>OTROS GASTOS GENERALES</t>
  </si>
  <si>
    <t>2.3</t>
  </si>
  <si>
    <t>2.4</t>
  </si>
  <si>
    <t>2.5</t>
  </si>
  <si>
    <t>Arrendamientos</t>
  </si>
  <si>
    <t>2.6</t>
  </si>
  <si>
    <t>2.7</t>
  </si>
  <si>
    <t>Impresos y publicaciones.</t>
  </si>
  <si>
    <t>2.8</t>
  </si>
  <si>
    <t>Comunicación y transporte</t>
  </si>
  <si>
    <t>2.9</t>
  </si>
  <si>
    <t>Seguros</t>
  </si>
  <si>
    <t>2.10</t>
  </si>
  <si>
    <t>Impuestos, tasas y multas</t>
  </si>
  <si>
    <t>2.11</t>
  </si>
  <si>
    <t>2.12</t>
  </si>
  <si>
    <t>Repuestos y accesorios</t>
  </si>
  <si>
    <t>2.13</t>
  </si>
  <si>
    <t>Dotación de personal</t>
  </si>
  <si>
    <t>2.14</t>
  </si>
  <si>
    <t>Bienestar social</t>
  </si>
  <si>
    <t>2.15</t>
  </si>
  <si>
    <t>2.16</t>
  </si>
  <si>
    <t>vigilancia</t>
  </si>
  <si>
    <t>REPUESTOS Y ACCESORIOS</t>
  </si>
  <si>
    <t>Combustibles y lubricantes</t>
  </si>
  <si>
    <t>2.17</t>
  </si>
  <si>
    <t>DURACION (MESES)</t>
  </si>
  <si>
    <t xml:space="preserve">Servicios públicos </t>
  </si>
  <si>
    <t xml:space="preserve">Mantenimiento y reparación vehículo </t>
  </si>
  <si>
    <t>Papeleria y tintas</t>
  </si>
  <si>
    <t>MANTENIMIENTO Y REPARACIÓN DE VEHÍCULO</t>
  </si>
  <si>
    <t>COMBUSTIBLE Y LUBRICANTES</t>
  </si>
  <si>
    <t>PAPELERÍA Y TINTA</t>
  </si>
  <si>
    <t>VIGILANCIA</t>
  </si>
  <si>
    <t>Hatonuevo, Patilla, Roche, Chancleta, Barrancas, Fonseca, Los Remedios, Cuestecitas, Provincial, Papayal, Las Casitas y Conejo</t>
  </si>
  <si>
    <t>Global</t>
  </si>
  <si>
    <t>Carga de contaminación atmosférica reducida por proyectos relacionados con control de contaminación atmosférica implementados (ug/m3)</t>
  </si>
  <si>
    <t>Número de permisos de emisiones atmosféricas otorgados y/o prorrogados</t>
  </si>
  <si>
    <t>Numero de informes del control y monitoreo de emisiones de fuentes móviles en el departamento de La Guajira.</t>
  </si>
  <si>
    <t>&gt;</t>
  </si>
  <si>
    <t>&lt;</t>
  </si>
  <si>
    <t>PRESUPUESTO</t>
  </si>
  <si>
    <t xml:space="preserve">Contratos de depósito remunerado para la guarda y conservación de seis estaciones de calidad del aire ubicadas en las poblaciones de Los Remedios, Provincial, Papayal, Las Casitas, Barrancas y Conejo </t>
  </si>
  <si>
    <t>INICIAL</t>
  </si>
  <si>
    <t>Operativos para control y monitoreo de emisiones de fuentes móviles en el Departamento de La Guajira</t>
  </si>
  <si>
    <t>San Juan del Cesar, El Molino y Villanueva</t>
  </si>
  <si>
    <t>Riohacha, Maicao, Barrancas, Fonseca y San Juan del Cesar</t>
  </si>
  <si>
    <t>DISPONIBILIDAD (M/D/A)</t>
  </si>
  <si>
    <t>Registro de la calidad del aire en centros poblados mayores a 100.000 habitantes y corredores industriales, determinados en redes de monitoreo acompañados por la Corporación.</t>
  </si>
  <si>
    <t xml:space="preserve">Elementos y repuestos para  los euipos de monitoreo de calidad del aire (Filtros, Escobillas, Cartas, Motores, Plumillas, Reguladores de Flujo, Timer, desecador de placas para los filtros, mesa fija para la balanza, caja hermètica para transportar los portafiltro, destornilladores diferentes tamaños, termometro, higrometro, cajas de filtros para PM-10 y PST, bayetas,Altimetro, Barómetro, Termómetro digital, etc. </t>
  </si>
  <si>
    <t>ACTIVIDADES</t>
  </si>
  <si>
    <t>ACTIV 1</t>
  </si>
  <si>
    <t>ACTIV 2</t>
  </si>
  <si>
    <t>ACTIV 3</t>
  </si>
  <si>
    <t>ACTIV 4</t>
  </si>
  <si>
    <t>ACTIV 5</t>
  </si>
  <si>
    <t>ACTIV 6</t>
  </si>
  <si>
    <t>ACTIV 7</t>
  </si>
  <si>
    <t>MATERIALES Y SUMINIS.</t>
  </si>
  <si>
    <t>IMPRESOS Y PUBLIC.</t>
  </si>
  <si>
    <t>COMBUSTIBLE Y PEAJES</t>
  </si>
  <si>
    <t>REPARACIONES DE VEHICULOS</t>
  </si>
  <si>
    <t xml:space="preserve">Ejecución de un Plan de Gestión de la Calidad del Aire en la Jurisdicción </t>
  </si>
  <si>
    <t>Maicao</t>
  </si>
  <si>
    <t>Control y seguimiento ambiental a proyectos y actividades que requieren o cuentan con permisos de emisiones atmosféricas</t>
  </si>
  <si>
    <t>Número de monitoreos para material particulado menor a 10 micras</t>
  </si>
  <si>
    <t>Porcentaje de ejecución de un Plan de Gestión de la calidad del aire en la jurisdiciión.</t>
  </si>
  <si>
    <t>Numero de estudios de contaminación paisajística en centros poblados</t>
  </si>
  <si>
    <t>Control al uso de sustancias agotadoras de la capa de ozono, SAO.</t>
  </si>
  <si>
    <t>Riohacha</t>
  </si>
  <si>
    <t>Campañas para el control de sustancias agotadoras de la capa de ozono, SAO</t>
  </si>
  <si>
    <t>Profesional Especializado</t>
  </si>
  <si>
    <t>Elaboración e implementación de un plan de gestión de la calidad del aire en la jurisdicción</t>
  </si>
  <si>
    <t>Estudios sobre contaminación del aire</t>
  </si>
  <si>
    <t>Implementación de control y monitoreo a emisiones de fuentes fijas y móviles.</t>
  </si>
  <si>
    <t>ACTIV 8</t>
  </si>
  <si>
    <t>ACTIV 9</t>
  </si>
  <si>
    <t>Estudio de la calidad del aire Realizados en centros poblados mayores de 100.000 habitantes y corredores industriales, determinados en redes de monitoreo acompañadas por la Corporación</t>
  </si>
  <si>
    <t>30/02/2011</t>
  </si>
  <si>
    <t>GRUPO DE CONTROL Y MONITOREO</t>
  </si>
  <si>
    <t>Elaboración de planes de descontaminación por ruido en el departamento.</t>
  </si>
  <si>
    <t>Planes de descontaminación auditiva en el departamento de La Guajira</t>
  </si>
  <si>
    <t>Estudio para determinar emisores en centros urbanos</t>
  </si>
  <si>
    <t>Planes  de descontaminación por ruidos elaborados</t>
  </si>
  <si>
    <t>PAPELERIA Y TINTA</t>
  </si>
  <si>
    <t>Elaboración de PMA y evaluación de PTO para procesos de legalización minera en C.I con el INGEOMINAS.</t>
  </si>
  <si>
    <t xml:space="preserve">RECURSOS ADMINISTRADOS: </t>
  </si>
  <si>
    <t>Codigo: PE-F-51</t>
  </si>
  <si>
    <t>Página: 1 de 2</t>
  </si>
  <si>
    <t>VERSIÓN</t>
  </si>
  <si>
    <t>FECHA</t>
  </si>
  <si>
    <t>12 DE ENERO DE 2010</t>
  </si>
  <si>
    <t>113-901-3</t>
  </si>
  <si>
    <t>Página: 1 de 3</t>
  </si>
  <si>
    <t>Página: 1 de 1</t>
  </si>
  <si>
    <t>PRESUPUESTO ASIGNADO:</t>
  </si>
  <si>
    <t>POA-07</t>
  </si>
  <si>
    <t>C0DIGO</t>
  </si>
  <si>
    <t>POA-08</t>
  </si>
  <si>
    <t>PLAN OPERATIVO ANUAL DE INVERSIONES - POAI - 2011                                                                                                                      TERCERA VERSIÓN</t>
  </si>
  <si>
    <t>PLAN OPERATIVO ANUAL DE INVERSIONES - POAI - 2011                                                                                                                  TERCERA VERSIÓN</t>
  </si>
  <si>
    <t>PLAN OPERATIVO ANUAL DE INVERSIONES - POAI - 2011                                                                     TERCERA VERSIÓN</t>
  </si>
  <si>
    <t>PLAN OPERATIVO ANUAL DE INVERSIONES - POAI - 2011                                                                                          TERCERA VERSIÓN</t>
  </si>
  <si>
    <t>PLAN OPERATIVO ANUAL DE INVERSIONES - POAI - 2011                                                                    TERCERA VERSIÓN</t>
  </si>
  <si>
    <t>PLAN OPERATIVO ANUAL DE INVERSIONES - POAI - 2011                     TERCERA VERSIÓN</t>
  </si>
  <si>
    <t>PLAN OPERATIVO ANUAL DE INVERSIONES - POAI - 2011                                   TERCERA VERSIÓN</t>
  </si>
  <si>
    <t>Eliumat Maza Samper</t>
  </si>
  <si>
    <t>Javier Calderón Oliver</t>
  </si>
  <si>
    <t>Profesional en Ingenieria ambiental con funciones de coordinador y alto perfil académico</t>
  </si>
  <si>
    <t>Profesional en Ingenieria ambiental, especializado en ing. Sanitaria y ambiental y experto en calidad del aire.</t>
  </si>
  <si>
    <t>Coordinar las funciones de seguimiento, control y monitoreo ambiental de los recursos y bienes ambientales y de la calidad del aire.</t>
  </si>
  <si>
    <t>Realizar control, seguimiento y monitoreo a los permisos ambientales relacionados con calidad del aire.</t>
  </si>
  <si>
    <t>Estudios de la calidad atmosférica (paisaje) en centros poblados del departamento de La Guajira</t>
  </si>
  <si>
    <t>01-0ct-2011</t>
  </si>
  <si>
    <t>PLAN OPERATIVO ANUAL DE INVERSIONES - POAI - 2011                                                                                                                          CUARTA VERSIÓN</t>
  </si>
  <si>
    <t>Total</t>
  </si>
  <si>
    <t>PROGRAMACION DE METAS FINANCIERAS -R.A ($ 1.683.440.133,00)</t>
  </si>
</sst>
</file>

<file path=xl/styles.xml><?xml version="1.0" encoding="utf-8"?>
<styleSheet xmlns="http://schemas.openxmlformats.org/spreadsheetml/2006/main">
  <numFmts count="6">
    <numFmt numFmtId="164" formatCode="&quot;$&quot;\ #,##0;[Red]&quot;$&quot;\ \-#,##0"/>
    <numFmt numFmtId="165" formatCode="_ &quot;$&quot;\ * #,##0.00_ ;_ &quot;$&quot;\ * \-#,##0.00_ ;_ &quot;$&quot;\ * &quot;-&quot;??_ ;_ @_ "/>
    <numFmt numFmtId="166" formatCode="_ * #,##0.00_ ;_ * \-#,##0.00_ ;_ * &quot;-&quot;??_ ;_ @_ "/>
    <numFmt numFmtId="167" formatCode="&quot;$&quot;\ #,##0"/>
    <numFmt numFmtId="168" formatCode="[$-240A]d&quot; de &quot;mmmm&quot; de &quot;yyyy;@"/>
    <numFmt numFmtId="169" formatCode="#,##0.0"/>
  </numFmts>
  <fonts count="38">
    <font>
      <sz val="10"/>
      <name val="Arial"/>
    </font>
    <font>
      <sz val="10"/>
      <name val="Arial"/>
      <family val="2"/>
    </font>
    <font>
      <b/>
      <sz val="9"/>
      <name val="Tahoma"/>
      <family val="2"/>
    </font>
    <font>
      <sz val="9"/>
      <name val="Tahoma"/>
      <family val="2"/>
    </font>
    <font>
      <b/>
      <sz val="7"/>
      <name val="Tahoma"/>
      <family val="2"/>
    </font>
    <font>
      <b/>
      <sz val="11"/>
      <name val="Tahoma"/>
      <family val="2"/>
    </font>
    <font>
      <b/>
      <sz val="10"/>
      <name val="Tahoma"/>
      <family val="2"/>
    </font>
    <font>
      <i/>
      <sz val="11"/>
      <name val="Tahoma"/>
      <family val="2"/>
    </font>
    <font>
      <sz val="10"/>
      <name val="Tahoma"/>
      <family val="2"/>
    </font>
    <font>
      <sz val="8"/>
      <name val="Arial"/>
      <family val="2"/>
    </font>
    <font>
      <b/>
      <sz val="9"/>
      <name val="Arial"/>
      <family val="2"/>
    </font>
    <font>
      <b/>
      <sz val="7"/>
      <name val="Arial"/>
      <family val="2"/>
    </font>
    <font>
      <sz val="9"/>
      <name val="Arial"/>
      <family val="2"/>
    </font>
    <font>
      <sz val="9"/>
      <name val="Times New Roman"/>
      <family val="1"/>
    </font>
    <font>
      <b/>
      <sz val="18"/>
      <name val="Tahoma"/>
      <family val="2"/>
    </font>
    <font>
      <b/>
      <sz val="8"/>
      <name val="Tahoma"/>
      <family val="2"/>
    </font>
    <font>
      <sz val="8"/>
      <name val="Tahoma"/>
      <family val="2"/>
    </font>
    <font>
      <b/>
      <sz val="10"/>
      <name val="Arial"/>
      <family val="2"/>
    </font>
    <font>
      <sz val="7"/>
      <name val="Tahoma"/>
      <family val="2"/>
    </font>
    <font>
      <sz val="10"/>
      <color indexed="10"/>
      <name val="Arial"/>
      <family val="2"/>
    </font>
    <font>
      <sz val="10"/>
      <color indexed="9"/>
      <name val="Arial"/>
      <family val="2"/>
    </font>
    <font>
      <b/>
      <sz val="8"/>
      <name val="Arial"/>
      <family val="2"/>
    </font>
    <font>
      <sz val="11"/>
      <name val="Verdana"/>
      <family val="2"/>
    </font>
    <font>
      <i/>
      <sz val="11"/>
      <name val="Verdana"/>
      <family val="2"/>
    </font>
    <font>
      <b/>
      <sz val="10"/>
      <name val="Verdana"/>
      <family val="2"/>
    </font>
    <font>
      <sz val="8"/>
      <name val="Arial"/>
      <family val="2"/>
    </font>
    <font>
      <sz val="9"/>
      <name val="Arial"/>
      <family val="2"/>
    </font>
    <font>
      <b/>
      <sz val="10"/>
      <name val="Arial Narrow"/>
      <family val="2"/>
    </font>
    <font>
      <sz val="10"/>
      <name val="Arial Narrow"/>
      <family val="2"/>
    </font>
    <font>
      <b/>
      <sz val="7"/>
      <name val="Arial Narrow"/>
      <family val="2"/>
    </font>
    <font>
      <sz val="7"/>
      <name val="Arial Narrow"/>
      <family val="2"/>
    </font>
    <font>
      <b/>
      <sz val="9"/>
      <name val="Arial Narrow"/>
      <family val="2"/>
    </font>
    <font>
      <sz val="11"/>
      <name val="Arial Narrow"/>
      <family val="2"/>
    </font>
    <font>
      <b/>
      <sz val="11"/>
      <name val="Arial Narrow"/>
      <family val="2"/>
    </font>
    <font>
      <b/>
      <i/>
      <sz val="11"/>
      <name val="Arial Narrow"/>
      <family val="2"/>
    </font>
    <font>
      <sz val="8"/>
      <name val="Arial Narrow"/>
      <family val="2"/>
    </font>
    <font>
      <i/>
      <sz val="11"/>
      <name val="Arial Narrow"/>
      <family val="2"/>
    </font>
    <font>
      <sz val="9"/>
      <name val="Arial Black"/>
      <family val="2"/>
    </font>
  </fonts>
  <fills count="5">
    <fill>
      <patternFill patternType="none"/>
    </fill>
    <fill>
      <patternFill patternType="gray125"/>
    </fill>
    <fill>
      <patternFill patternType="solid">
        <fgColor indexed="47"/>
        <bgColor indexed="64"/>
      </patternFill>
    </fill>
    <fill>
      <patternFill patternType="solid">
        <fgColor indexed="13"/>
        <bgColor indexed="64"/>
      </patternFill>
    </fill>
    <fill>
      <patternFill patternType="solid">
        <fgColor indexed="15"/>
        <bgColor indexed="64"/>
      </patternFill>
    </fill>
  </fills>
  <borders count="50">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166"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cellStyleXfs>
  <cellXfs count="315">
    <xf numFmtId="0" fontId="0" fillId="0" borderId="0" xfId="0"/>
    <xf numFmtId="0" fontId="2" fillId="0" borderId="0" xfId="0" applyFont="1"/>
    <xf numFmtId="0" fontId="3" fillId="0" borderId="0" xfId="0" applyFont="1"/>
    <xf numFmtId="0" fontId="2" fillId="0" borderId="0" xfId="0" applyFont="1" applyAlignment="1">
      <alignment horizontal="right"/>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7" fillId="0" borderId="0" xfId="0" applyFont="1" applyAlignment="1">
      <alignment horizontal="left" vertical="justify"/>
    </xf>
    <xf numFmtId="0" fontId="2" fillId="2" borderId="4" xfId="0" applyFont="1" applyFill="1" applyBorder="1" applyAlignment="1">
      <alignment horizontal="center" vertical="center" wrapText="1"/>
    </xf>
    <xf numFmtId="0" fontId="2" fillId="0" borderId="0" xfId="0" applyFont="1" applyAlignment="1">
      <alignment vertical="top" wrapText="1"/>
    </xf>
    <xf numFmtId="0" fontId="2" fillId="0" borderId="0" xfId="0" applyFont="1" applyBorder="1" applyAlignment="1">
      <alignment vertical="top" wrapText="1"/>
    </xf>
    <xf numFmtId="0" fontId="2" fillId="2" borderId="5" xfId="0" applyFont="1" applyFill="1" applyBorder="1" applyAlignment="1">
      <alignment vertical="top" wrapText="1"/>
    </xf>
    <xf numFmtId="0" fontId="2" fillId="0" borderId="6" xfId="0" applyFont="1" applyBorder="1" applyAlignment="1">
      <alignment vertical="top" wrapText="1"/>
    </xf>
    <xf numFmtId="0" fontId="3" fillId="0" borderId="0" xfId="0" applyFont="1" applyBorder="1" applyAlignment="1">
      <alignment horizontal="center" vertical="top" wrapText="1"/>
    </xf>
    <xf numFmtId="0" fontId="3" fillId="0" borderId="0" xfId="0" applyFont="1" applyBorder="1" applyAlignment="1">
      <alignment vertical="top" wrapText="1"/>
    </xf>
    <xf numFmtId="0" fontId="3" fillId="0" borderId="0" xfId="0" applyFont="1" applyBorder="1" applyAlignment="1">
      <alignment horizontal="left" vertical="top" wrapText="1"/>
    </xf>
    <xf numFmtId="0" fontId="8" fillId="0" borderId="0" xfId="0" applyFont="1"/>
    <xf numFmtId="0" fontId="8" fillId="0" borderId="0" xfId="0" applyFont="1" applyBorder="1"/>
    <xf numFmtId="0" fontId="6" fillId="2" borderId="5" xfId="0" applyFont="1" applyFill="1" applyBorder="1"/>
    <xf numFmtId="165" fontId="2" fillId="2" borderId="2" xfId="2" applyFont="1" applyFill="1" applyBorder="1" applyAlignment="1">
      <alignment horizontal="center" vertical="center" wrapText="1"/>
    </xf>
    <xf numFmtId="0" fontId="2" fillId="2" borderId="7" xfId="0" applyFont="1" applyFill="1" applyBorder="1" applyAlignment="1">
      <alignment horizontal="center" vertical="center" wrapText="1"/>
    </xf>
    <xf numFmtId="165" fontId="2" fillId="2" borderId="4" xfId="2"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0" borderId="0" xfId="0" applyFont="1" applyBorder="1" applyAlignment="1">
      <alignment horizontal="left" vertical="top" wrapText="1"/>
    </xf>
    <xf numFmtId="0" fontId="2" fillId="2" borderId="9" xfId="0" applyFont="1" applyFill="1" applyBorder="1" applyAlignment="1">
      <alignment horizontal="center" vertical="top" wrapText="1"/>
    </xf>
    <xf numFmtId="0" fontId="2" fillId="2" borderId="9" xfId="0" applyFont="1" applyFill="1" applyBorder="1" applyAlignment="1">
      <alignment vertical="top" wrapText="1"/>
    </xf>
    <xf numFmtId="3" fontId="2" fillId="2" borderId="9" xfId="0" applyNumberFormat="1" applyFont="1" applyFill="1" applyBorder="1" applyAlignment="1">
      <alignment horizontal="right" vertical="top" wrapText="1"/>
    </xf>
    <xf numFmtId="3" fontId="0" fillId="0" borderId="0" xfId="0" applyNumberFormat="1"/>
    <xf numFmtId="3" fontId="2" fillId="2" borderId="10" xfId="0" applyNumberFormat="1" applyFont="1" applyFill="1" applyBorder="1" applyAlignment="1">
      <alignment horizontal="right" vertical="top" wrapText="1"/>
    </xf>
    <xf numFmtId="168" fontId="2" fillId="2" borderId="11" xfId="0" applyNumberFormat="1" applyFont="1" applyFill="1" applyBorder="1" applyAlignment="1">
      <alignment horizontal="right" vertical="top" wrapText="1"/>
    </xf>
    <xf numFmtId="3" fontId="2" fillId="2" borderId="5" xfId="0" applyNumberFormat="1" applyFont="1" applyFill="1" applyBorder="1" applyAlignment="1">
      <alignment horizontal="right" vertical="top" wrapText="1"/>
    </xf>
    <xf numFmtId="3" fontId="2" fillId="0" borderId="0" xfId="0" applyNumberFormat="1" applyFont="1" applyAlignment="1">
      <alignment horizontal="right" vertical="top" wrapText="1"/>
    </xf>
    <xf numFmtId="3" fontId="2" fillId="0" borderId="0" xfId="0" applyNumberFormat="1" applyFont="1" applyBorder="1" applyAlignment="1">
      <alignment horizontal="right" vertical="top" wrapText="1"/>
    </xf>
    <xf numFmtId="3" fontId="10" fillId="2" borderId="12" xfId="0" applyNumberFormat="1" applyFont="1" applyFill="1" applyBorder="1" applyAlignment="1">
      <alignment vertical="top" wrapText="1"/>
    </xf>
    <xf numFmtId="0" fontId="10" fillId="0" borderId="0" xfId="0" applyFont="1" applyAlignment="1">
      <alignment vertical="top" wrapText="1"/>
    </xf>
    <xf numFmtId="0" fontId="10" fillId="0" borderId="0" xfId="0" applyFont="1" applyBorder="1" applyAlignment="1">
      <alignment vertical="top" wrapText="1"/>
    </xf>
    <xf numFmtId="0" fontId="12" fillId="0" borderId="0" xfId="0" applyFont="1" applyBorder="1" applyAlignment="1">
      <alignment horizontal="center" vertical="top" wrapText="1"/>
    </xf>
    <xf numFmtId="0" fontId="12" fillId="0" borderId="0" xfId="0" applyFont="1" applyAlignment="1">
      <alignment vertical="top" wrapText="1"/>
    </xf>
    <xf numFmtId="0" fontId="10" fillId="0" borderId="0" xfId="0" applyFont="1" applyBorder="1" applyAlignment="1">
      <alignment horizontal="left" vertical="top" wrapText="1"/>
    </xf>
    <xf numFmtId="0" fontId="10" fillId="2" borderId="13" xfId="0" applyFont="1" applyFill="1" applyBorder="1" applyAlignment="1">
      <alignment horizontal="right" vertical="top" wrapText="1"/>
    </xf>
    <xf numFmtId="0" fontId="10" fillId="2" borderId="14" xfId="0" applyFont="1" applyFill="1" applyBorder="1" applyAlignment="1">
      <alignment horizontal="right" vertical="top" wrapText="1"/>
    </xf>
    <xf numFmtId="0" fontId="10" fillId="2" borderId="15" xfId="0" applyFont="1" applyFill="1" applyBorder="1" applyAlignment="1">
      <alignment horizontal="right" vertical="top" wrapText="1"/>
    </xf>
    <xf numFmtId="0" fontId="10" fillId="2" borderId="16" xfId="0" applyFont="1" applyFill="1" applyBorder="1" applyAlignment="1">
      <alignment horizontal="right" vertical="top" wrapText="1"/>
    </xf>
    <xf numFmtId="0" fontId="3" fillId="0" borderId="9" xfId="0" applyFont="1" applyBorder="1" applyAlignment="1">
      <alignment horizontal="center" vertical="center" wrapText="1"/>
    </xf>
    <xf numFmtId="0" fontId="3" fillId="0" borderId="9" xfId="0" applyFont="1" applyBorder="1" applyAlignment="1">
      <alignment horizontal="justify" vertical="center" wrapText="1"/>
    </xf>
    <xf numFmtId="3" fontId="15" fillId="0" borderId="0" xfId="0" applyNumberFormat="1" applyFont="1" applyAlignment="1">
      <alignment horizontal="center"/>
    </xf>
    <xf numFmtId="0" fontId="16" fillId="0" borderId="0" xfId="0" applyFont="1" applyAlignment="1">
      <alignment horizontal="centerContinuous"/>
    </xf>
    <xf numFmtId="3" fontId="16" fillId="0" borderId="0" xfId="0" applyNumberFormat="1" applyFont="1" applyAlignment="1">
      <alignment horizontal="left"/>
    </xf>
    <xf numFmtId="3" fontId="16" fillId="0" borderId="0" xfId="0" applyNumberFormat="1" applyFont="1"/>
    <xf numFmtId="3" fontId="15" fillId="0" borderId="0" xfId="0" applyNumberFormat="1" applyFont="1"/>
    <xf numFmtId="3" fontId="8" fillId="0" borderId="0" xfId="0" applyNumberFormat="1" applyFont="1" applyAlignment="1">
      <alignment horizontal="center"/>
    </xf>
    <xf numFmtId="3" fontId="4" fillId="2" borderId="4" xfId="0" applyNumberFormat="1" applyFont="1" applyFill="1" applyBorder="1" applyAlignment="1">
      <alignment horizontal="center"/>
    </xf>
    <xf numFmtId="3" fontId="18" fillId="0" borderId="2" xfId="0" applyNumberFormat="1" applyFont="1" applyBorder="1"/>
    <xf numFmtId="3" fontId="18" fillId="0" borderId="17" xfId="0" applyNumberFormat="1" applyFont="1" applyBorder="1"/>
    <xf numFmtId="3" fontId="18" fillId="0" borderId="17" xfId="0" applyNumberFormat="1" applyFont="1" applyBorder="1" applyAlignment="1">
      <alignment wrapText="1"/>
    </xf>
    <xf numFmtId="3" fontId="4" fillId="2" borderId="9" xfId="0" applyNumberFormat="1" applyFont="1" applyFill="1" applyBorder="1" applyAlignment="1">
      <alignment horizontal="right"/>
    </xf>
    <xf numFmtId="0" fontId="2" fillId="0" borderId="0" xfId="0" applyFont="1" applyAlignment="1">
      <alignment horizontal="left" vertical="justify"/>
    </xf>
    <xf numFmtId="3" fontId="3" fillId="0" borderId="0" xfId="0" applyNumberFormat="1" applyFont="1"/>
    <xf numFmtId="3" fontId="9" fillId="0" borderId="0" xfId="0" applyNumberFormat="1" applyFont="1"/>
    <xf numFmtId="3" fontId="3" fillId="0" borderId="6" xfId="0" applyNumberFormat="1" applyFont="1" applyBorder="1" applyAlignment="1">
      <alignment horizontal="center" vertical="top" wrapText="1"/>
    </xf>
    <xf numFmtId="3" fontId="3" fillId="0" borderId="9" xfId="0" applyNumberFormat="1" applyFont="1" applyBorder="1" applyAlignment="1">
      <alignment horizontal="center" vertical="top" wrapText="1"/>
    </xf>
    <xf numFmtId="0" fontId="3" fillId="0" borderId="18" xfId="0" applyFont="1" applyBorder="1" applyAlignment="1">
      <alignment horizontal="center" vertical="center" wrapText="1"/>
    </xf>
    <xf numFmtId="3" fontId="3" fillId="0" borderId="18" xfId="0" applyNumberFormat="1" applyFont="1" applyBorder="1" applyAlignment="1">
      <alignment horizontal="center" vertical="center" wrapText="1"/>
    </xf>
    <xf numFmtId="0" fontId="3" fillId="0" borderId="18" xfId="0" applyFont="1" applyBorder="1" applyAlignment="1">
      <alignment horizontal="left" vertical="top" wrapText="1"/>
    </xf>
    <xf numFmtId="0" fontId="2" fillId="2" borderId="18" xfId="0" applyFont="1" applyFill="1" applyBorder="1" applyAlignment="1">
      <alignment horizontal="center" vertical="center" wrapText="1"/>
    </xf>
    <xf numFmtId="3" fontId="2" fillId="2" borderId="18" xfId="0" applyNumberFormat="1" applyFont="1" applyFill="1" applyBorder="1" applyAlignment="1">
      <alignment horizontal="center" vertical="center" wrapText="1"/>
    </xf>
    <xf numFmtId="0" fontId="10" fillId="2" borderId="18"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2" fillId="0" borderId="18" xfId="0" applyFont="1" applyBorder="1" applyAlignment="1">
      <alignment vertical="top" wrapText="1"/>
    </xf>
    <xf numFmtId="3" fontId="8" fillId="0" borderId="18" xfId="0" applyNumberFormat="1" applyFont="1" applyBorder="1" applyAlignment="1">
      <alignment horizontal="right" vertical="top" wrapText="1"/>
    </xf>
    <xf numFmtId="17" fontId="12" fillId="0" borderId="18" xfId="0" applyNumberFormat="1" applyFont="1" applyBorder="1" applyAlignment="1">
      <alignment horizontal="center" vertical="top" wrapText="1"/>
    </xf>
    <xf numFmtId="0" fontId="12" fillId="0" borderId="18" xfId="0" applyFont="1" applyBorder="1" applyAlignment="1">
      <alignment horizontal="center" vertical="top" wrapText="1"/>
    </xf>
    <xf numFmtId="0" fontId="12" fillId="0" borderId="18" xfId="0" applyFont="1" applyBorder="1" applyAlignment="1">
      <alignment horizontal="left" vertical="top" wrapText="1"/>
    </xf>
    <xf numFmtId="0" fontId="2" fillId="2" borderId="18" xfId="0" applyFont="1" applyFill="1" applyBorder="1" applyAlignment="1">
      <alignment horizontal="left" vertical="center" wrapText="1"/>
    </xf>
    <xf numFmtId="0" fontId="2" fillId="2" borderId="18" xfId="0" applyFont="1" applyFill="1" applyBorder="1" applyAlignment="1">
      <alignment horizontal="center" vertical="top" wrapText="1"/>
    </xf>
    <xf numFmtId="0" fontId="2" fillId="0" borderId="18" xfId="0" applyFont="1" applyBorder="1" applyAlignment="1">
      <alignment horizontal="left" vertical="center" wrapText="1"/>
    </xf>
    <xf numFmtId="0" fontId="19" fillId="0" borderId="0" xfId="0" applyFont="1"/>
    <xf numFmtId="3" fontId="4" fillId="0" borderId="0" xfId="0" applyNumberFormat="1" applyFont="1" applyBorder="1" applyAlignment="1">
      <alignment horizontal="right"/>
    </xf>
    <xf numFmtId="15" fontId="3" fillId="0" borderId="18" xfId="0" applyNumberFormat="1" applyFont="1" applyBorder="1" applyAlignment="1">
      <alignment horizontal="center" vertical="center" wrapText="1"/>
    </xf>
    <xf numFmtId="3" fontId="3" fillId="0" borderId="6" xfId="0" applyNumberFormat="1" applyFont="1" applyBorder="1" applyAlignment="1">
      <alignment horizontal="center" vertical="center" wrapText="1"/>
    </xf>
    <xf numFmtId="3" fontId="3" fillId="0" borderId="9" xfId="0" applyNumberFormat="1" applyFont="1" applyBorder="1" applyAlignment="1">
      <alignment horizontal="center" vertical="center" wrapText="1"/>
    </xf>
    <xf numFmtId="168" fontId="3" fillId="0" borderId="7" xfId="0" applyNumberFormat="1" applyFont="1" applyBorder="1" applyAlignment="1">
      <alignment horizontal="center" vertical="center" wrapText="1"/>
    </xf>
    <xf numFmtId="0" fontId="12" fillId="0" borderId="18" xfId="0" applyFont="1" applyBorder="1" applyAlignment="1">
      <alignment horizontal="center" vertical="center" wrapText="1"/>
    </xf>
    <xf numFmtId="0" fontId="3" fillId="0" borderId="6" xfId="0" applyFont="1" applyBorder="1" applyAlignment="1">
      <alignment horizontal="justify" vertical="center" wrapText="1"/>
    </xf>
    <xf numFmtId="0" fontId="3" fillId="0" borderId="6" xfId="0" applyFont="1" applyBorder="1" applyAlignment="1">
      <alignment horizontal="center" vertical="center" wrapText="1"/>
    </xf>
    <xf numFmtId="3" fontId="18" fillId="0" borderId="17" xfId="0" applyNumberFormat="1" applyFont="1" applyBorder="1" applyAlignment="1">
      <alignment horizontal="justify"/>
    </xf>
    <xf numFmtId="169" fontId="3" fillId="0" borderId="18" xfId="0" applyNumberFormat="1" applyFont="1" applyBorder="1" applyAlignment="1">
      <alignment horizontal="center" vertical="center" wrapText="1"/>
    </xf>
    <xf numFmtId="0" fontId="3" fillId="0" borderId="20"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1" xfId="0" applyFont="1" applyBorder="1" applyAlignment="1">
      <alignment horizontal="justify" vertical="center" wrapText="1"/>
    </xf>
    <xf numFmtId="14" fontId="3" fillId="0" borderId="18" xfId="0" applyNumberFormat="1" applyFont="1" applyBorder="1" applyAlignment="1">
      <alignment horizontal="center" vertical="center" wrapText="1"/>
    </xf>
    <xf numFmtId="1" fontId="20" fillId="0" borderId="0" xfId="0" applyNumberFormat="1" applyFont="1"/>
    <xf numFmtId="3" fontId="21" fillId="0" borderId="0" xfId="0" applyNumberFormat="1" applyFont="1" applyAlignment="1">
      <alignment horizontal="center"/>
    </xf>
    <xf numFmtId="0" fontId="3" fillId="0" borderId="15" xfId="0" applyFont="1" applyBorder="1" applyAlignment="1">
      <alignment horizontal="center" vertical="center" wrapText="1"/>
    </xf>
    <xf numFmtId="0" fontId="3" fillId="0" borderId="21" xfId="0" applyFont="1" applyBorder="1" applyAlignment="1">
      <alignment horizontal="justify" vertical="center" wrapText="1"/>
    </xf>
    <xf numFmtId="15" fontId="3" fillId="0" borderId="22" xfId="0" applyNumberFormat="1" applyFont="1" applyBorder="1" applyAlignment="1">
      <alignment horizontal="center" vertical="center" wrapText="1"/>
    </xf>
    <xf numFmtId="0" fontId="3" fillId="0" borderId="22" xfId="0" applyFont="1" applyBorder="1" applyAlignment="1">
      <alignment horizontal="center" vertical="center" wrapText="1"/>
    </xf>
    <xf numFmtId="0" fontId="3" fillId="0" borderId="23" xfId="0" applyFont="1" applyBorder="1" applyAlignment="1">
      <alignment horizontal="center" vertical="center" wrapText="1"/>
    </xf>
    <xf numFmtId="3" fontId="3" fillId="0" borderId="23" xfId="0" applyNumberFormat="1" applyFont="1" applyBorder="1" applyAlignment="1">
      <alignment horizontal="center" vertical="center" wrapText="1"/>
    </xf>
    <xf numFmtId="0" fontId="22" fillId="0" borderId="0" xfId="0" applyFont="1" applyAlignment="1">
      <alignment horizontal="left" vertical="top"/>
    </xf>
    <xf numFmtId="0" fontId="22" fillId="0" borderId="0" xfId="0" applyFont="1" applyAlignment="1">
      <alignment wrapText="1"/>
    </xf>
    <xf numFmtId="0" fontId="22" fillId="0" borderId="0" xfId="0" applyFont="1" applyAlignment="1"/>
    <xf numFmtId="0" fontId="23" fillId="0" borderId="0" xfId="0" applyFont="1" applyAlignment="1">
      <alignment horizontal="left" vertical="justify"/>
    </xf>
    <xf numFmtId="167" fontId="24" fillId="0" borderId="0" xfId="0" applyNumberFormat="1" applyFont="1" applyAlignment="1">
      <alignment horizontal="right" vertical="justify"/>
    </xf>
    <xf numFmtId="3" fontId="16" fillId="0" borderId="17" xfId="0" applyNumberFormat="1" applyFont="1" applyBorder="1"/>
    <xf numFmtId="3" fontId="15" fillId="0" borderId="17" xfId="0" applyNumberFormat="1" applyFont="1" applyBorder="1"/>
    <xf numFmtId="3" fontId="15" fillId="0" borderId="17" xfId="0" applyNumberFormat="1" applyFont="1" applyBorder="1" applyAlignment="1">
      <alignment horizontal="center"/>
    </xf>
    <xf numFmtId="0" fontId="2" fillId="2" borderId="16" xfId="0" applyFont="1" applyFill="1" applyBorder="1" applyAlignment="1">
      <alignment horizontal="center" vertical="center" wrapText="1"/>
    </xf>
    <xf numFmtId="0" fontId="26" fillId="0" borderId="0" xfId="0" applyFont="1"/>
    <xf numFmtId="3" fontId="3" fillId="0" borderId="22" xfId="0" applyNumberFormat="1" applyFont="1" applyBorder="1" applyAlignment="1">
      <alignment horizontal="center" vertical="center" wrapText="1"/>
    </xf>
    <xf numFmtId="15" fontId="16" fillId="0" borderId="18" xfId="0" applyNumberFormat="1" applyFont="1" applyBorder="1" applyAlignment="1">
      <alignment horizontal="justify" vertical="center" wrapText="1"/>
    </xf>
    <xf numFmtId="0" fontId="16" fillId="0" borderId="18" xfId="0" applyFont="1" applyBorder="1" applyAlignment="1">
      <alignment horizontal="center" vertical="center" wrapText="1"/>
    </xf>
    <xf numFmtId="0" fontId="25" fillId="0" borderId="18" xfId="0" applyFont="1" applyBorder="1"/>
    <xf numFmtId="15" fontId="16" fillId="0" borderId="18" xfId="0" applyNumberFormat="1" applyFont="1" applyBorder="1" applyAlignment="1">
      <alignment horizontal="center" vertical="center" wrapText="1"/>
    </xf>
    <xf numFmtId="1" fontId="16" fillId="0" borderId="18" xfId="0" applyNumberFormat="1" applyFont="1" applyBorder="1" applyAlignment="1">
      <alignment horizontal="center" vertical="center" wrapText="1"/>
    </xf>
    <xf numFmtId="9" fontId="16" fillId="0" borderId="18" xfId="0" applyNumberFormat="1" applyFont="1" applyBorder="1" applyAlignment="1">
      <alignment horizontal="center" vertical="center" wrapText="1"/>
    </xf>
    <xf numFmtId="3" fontId="16" fillId="0" borderId="18" xfId="0" applyNumberFormat="1" applyFont="1" applyBorder="1" applyAlignment="1">
      <alignment horizontal="center" vertical="center" wrapText="1"/>
    </xf>
    <xf numFmtId="0" fontId="16" fillId="0" borderId="0" xfId="0" applyFont="1" applyBorder="1" applyAlignment="1">
      <alignment horizontal="center" vertical="top" wrapText="1"/>
    </xf>
    <xf numFmtId="0" fontId="16" fillId="0" borderId="0" xfId="0" applyFont="1" applyBorder="1" applyAlignment="1">
      <alignment vertical="top" wrapText="1"/>
    </xf>
    <xf numFmtId="16" fontId="16" fillId="0" borderId="0" xfId="0" applyNumberFormat="1" applyFont="1" applyBorder="1" applyAlignment="1">
      <alignment horizontal="left" vertical="top" wrapText="1"/>
    </xf>
    <xf numFmtId="1" fontId="16" fillId="0" borderId="0" xfId="0" applyNumberFormat="1" applyFont="1" applyBorder="1" applyAlignment="1">
      <alignment horizontal="center" vertical="top" wrapText="1"/>
    </xf>
    <xf numFmtId="0" fontId="15" fillId="2" borderId="5" xfId="0" applyFont="1" applyFill="1" applyBorder="1" applyAlignment="1">
      <alignment vertical="top" wrapText="1"/>
    </xf>
    <xf numFmtId="3" fontId="28" fillId="0" borderId="0" xfId="0" quotePrefix="1" applyNumberFormat="1" applyFont="1" applyAlignment="1">
      <alignment horizontal="left"/>
    </xf>
    <xf numFmtId="3" fontId="27" fillId="0" borderId="0" xfId="0" applyNumberFormat="1" applyFont="1" applyAlignment="1">
      <alignment horizontal="left" vertical="center"/>
    </xf>
    <xf numFmtId="0" fontId="27" fillId="0" borderId="0" xfId="0" applyFont="1" applyAlignment="1">
      <alignment horizontal="center" vertical="center"/>
    </xf>
    <xf numFmtId="3" fontId="28" fillId="0" borderId="0" xfId="0" applyNumberFormat="1" applyFont="1" applyAlignment="1">
      <alignment horizontal="center"/>
    </xf>
    <xf numFmtId="3" fontId="27" fillId="0" borderId="0" xfId="0" applyNumberFormat="1" applyFont="1"/>
    <xf numFmtId="3" fontId="27" fillId="2" borderId="5" xfId="0" applyNumberFormat="1" applyFont="1" applyFill="1" applyBorder="1" applyAlignment="1">
      <alignment horizontal="center"/>
    </xf>
    <xf numFmtId="3" fontId="29" fillId="0" borderId="24" xfId="0" applyNumberFormat="1" applyFont="1" applyBorder="1"/>
    <xf numFmtId="3" fontId="30" fillId="0" borderId="24" xfId="0" applyNumberFormat="1" applyFont="1" applyBorder="1"/>
    <xf numFmtId="3" fontId="30" fillId="0" borderId="17" xfId="0" applyNumberFormat="1" applyFont="1" applyBorder="1"/>
    <xf numFmtId="3" fontId="29" fillId="0" borderId="17" xfId="0" applyNumberFormat="1" applyFont="1" applyBorder="1"/>
    <xf numFmtId="3" fontId="30" fillId="0" borderId="17" xfId="0" applyNumberFormat="1" applyFont="1" applyBorder="1" applyAlignment="1">
      <alignment wrapText="1"/>
    </xf>
    <xf numFmtId="3" fontId="29" fillId="3" borderId="17" xfId="0" applyNumberFormat="1" applyFont="1" applyFill="1" applyBorder="1"/>
    <xf numFmtId="9" fontId="3" fillId="0" borderId="22" xfId="0" applyNumberFormat="1" applyFont="1" applyBorder="1" applyAlignment="1">
      <alignment horizontal="center" vertical="center" wrapText="1"/>
    </xf>
    <xf numFmtId="15" fontId="3" fillId="0" borderId="25" xfId="0" applyNumberFormat="1" applyFont="1" applyBorder="1" applyAlignment="1">
      <alignment horizontal="center" vertical="center" wrapText="1"/>
    </xf>
    <xf numFmtId="0" fontId="3" fillId="0" borderId="25" xfId="0" applyFont="1" applyBorder="1" applyAlignment="1">
      <alignment horizontal="center" vertical="center" wrapText="1"/>
    </xf>
    <xf numFmtId="3" fontId="12" fillId="0" borderId="25" xfId="0" applyNumberFormat="1" applyFont="1" applyBorder="1" applyAlignment="1">
      <alignment horizontal="center" vertical="center" wrapText="1"/>
    </xf>
    <xf numFmtId="3" fontId="12" fillId="0" borderId="22" xfId="0" applyNumberFormat="1" applyFont="1" applyBorder="1" applyAlignment="1">
      <alignment horizontal="center" vertical="center" wrapText="1"/>
    </xf>
    <xf numFmtId="0" fontId="3" fillId="0" borderId="25" xfId="0" applyFont="1" applyBorder="1" applyAlignment="1">
      <alignment horizontal="justify" vertical="top" wrapText="1"/>
    </xf>
    <xf numFmtId="0" fontId="3" fillId="0" borderId="22" xfId="0" applyFont="1" applyBorder="1" applyAlignment="1">
      <alignment horizontal="justify" vertical="top" wrapText="1"/>
    </xf>
    <xf numFmtId="0" fontId="28" fillId="0" borderId="0" xfId="0" applyFont="1"/>
    <xf numFmtId="0" fontId="31" fillId="0" borderId="0" xfId="0" applyFont="1"/>
    <xf numFmtId="0" fontId="33" fillId="0" borderId="0" xfId="0" applyFont="1" applyAlignment="1"/>
    <xf numFmtId="0" fontId="32" fillId="0" borderId="0" xfId="0" applyFont="1"/>
    <xf numFmtId="0" fontId="32" fillId="0" borderId="0" xfId="0" applyFont="1" applyAlignment="1">
      <alignment horizontal="left" vertical="top"/>
    </xf>
    <xf numFmtId="0" fontId="33" fillId="0" borderId="0" xfId="0" applyFont="1"/>
    <xf numFmtId="0" fontId="34" fillId="0" borderId="0" xfId="0" applyFont="1" applyAlignment="1">
      <alignment horizontal="left" vertical="justify"/>
    </xf>
    <xf numFmtId="0" fontId="32" fillId="0" borderId="0" xfId="0" applyFont="1" applyAlignment="1">
      <alignment horizontal="left" vertical="justify"/>
    </xf>
    <xf numFmtId="0" fontId="33" fillId="0" borderId="0" xfId="0" applyFont="1" applyAlignment="1">
      <alignment horizontal="left" vertical="justify"/>
    </xf>
    <xf numFmtId="0" fontId="32" fillId="0" borderId="0" xfId="0" applyFont="1" applyAlignment="1"/>
    <xf numFmtId="167" fontId="33" fillId="0" borderId="0" xfId="0" applyNumberFormat="1" applyFont="1" applyAlignment="1">
      <alignment horizontal="right" vertical="justify"/>
    </xf>
    <xf numFmtId="3" fontId="33" fillId="0" borderId="0" xfId="0" applyNumberFormat="1" applyFont="1" applyAlignment="1">
      <alignment vertical="justify"/>
    </xf>
    <xf numFmtId="164" fontId="33" fillId="0" borderId="0" xfId="0" applyNumberFormat="1" applyFont="1" applyAlignment="1">
      <alignment vertical="justify"/>
    </xf>
    <xf numFmtId="0" fontId="3" fillId="0" borderId="18" xfId="0" applyFont="1" applyBorder="1" applyAlignment="1">
      <alignment horizontal="justify" vertical="top" wrapText="1"/>
    </xf>
    <xf numFmtId="166" fontId="0" fillId="0" borderId="18" xfId="1" applyFont="1" applyBorder="1"/>
    <xf numFmtId="0" fontId="33" fillId="0" borderId="0" xfId="0" applyFont="1" applyAlignment="1">
      <alignment horizontal="right"/>
    </xf>
    <xf numFmtId="0" fontId="3" fillId="0" borderId="17" xfId="0" applyFont="1" applyBorder="1" applyAlignment="1">
      <alignment horizontal="justify" vertical="center" wrapText="1"/>
    </xf>
    <xf numFmtId="3" fontId="12" fillId="0" borderId="17" xfId="0" applyNumberFormat="1" applyFont="1" applyBorder="1" applyAlignment="1">
      <alignment horizontal="center" vertical="center" wrapText="1"/>
    </xf>
    <xf numFmtId="15" fontId="3" fillId="0" borderId="17" xfId="0" applyNumberFormat="1" applyFont="1" applyBorder="1" applyAlignment="1">
      <alignment horizontal="center" vertical="center" wrapText="1"/>
    </xf>
    <xf numFmtId="0" fontId="3" fillId="0" borderId="17" xfId="0" applyFont="1" applyBorder="1" applyAlignment="1">
      <alignment horizontal="center" vertical="center" wrapText="1"/>
    </xf>
    <xf numFmtId="0" fontId="3" fillId="0" borderId="17" xfId="0" applyFont="1" applyBorder="1" applyAlignment="1">
      <alignment horizontal="justify" vertical="top" wrapText="1"/>
    </xf>
    <xf numFmtId="0" fontId="3" fillId="0" borderId="17" xfId="3" applyNumberFormat="1" applyFont="1" applyBorder="1" applyAlignment="1">
      <alignment horizontal="center" vertical="center" wrapText="1"/>
    </xf>
    <xf numFmtId="0" fontId="21" fillId="0" borderId="17" xfId="0" applyFont="1" applyBorder="1" applyAlignment="1"/>
    <xf numFmtId="0" fontId="14" fillId="0" borderId="17" xfId="0" applyFont="1" applyBorder="1" applyAlignment="1">
      <alignment horizontal="center"/>
    </xf>
    <xf numFmtId="0" fontId="14" fillId="0" borderId="27" xfId="0" applyFont="1" applyBorder="1" applyAlignment="1">
      <alignment horizontal="center"/>
    </xf>
    <xf numFmtId="15" fontId="16" fillId="0" borderId="18" xfId="0" applyNumberFormat="1" applyFont="1" applyBorder="1" applyAlignment="1">
      <alignment horizontal="justify" vertical="top" wrapText="1"/>
    </xf>
    <xf numFmtId="0" fontId="32" fillId="0" borderId="0" xfId="0" applyFont="1" applyAlignment="1">
      <alignment wrapText="1"/>
    </xf>
    <xf numFmtId="167" fontId="27" fillId="0" borderId="0" xfId="0" applyNumberFormat="1" applyFont="1" applyAlignment="1">
      <alignment horizontal="right" vertical="justify"/>
    </xf>
    <xf numFmtId="0" fontId="36" fillId="0" borderId="0" xfId="0" applyFont="1" applyAlignment="1">
      <alignment horizontal="left" vertical="justify"/>
    </xf>
    <xf numFmtId="164" fontId="27" fillId="0" borderId="0" xfId="0" applyNumberFormat="1" applyFont="1" applyAlignment="1">
      <alignment vertical="justify"/>
    </xf>
    <xf numFmtId="166" fontId="16" fillId="0" borderId="18" xfId="1" applyFont="1" applyBorder="1" applyAlignment="1">
      <alignment horizontal="center" vertical="center" wrapText="1"/>
    </xf>
    <xf numFmtId="166" fontId="15" fillId="2" borderId="12" xfId="1" applyFont="1" applyFill="1" applyBorder="1" applyAlignment="1">
      <alignment horizontal="center" vertical="top" wrapText="1"/>
    </xf>
    <xf numFmtId="166" fontId="2" fillId="2" borderId="12" xfId="1" applyFont="1" applyFill="1" applyBorder="1" applyAlignment="1">
      <alignment horizontal="center" vertical="top" wrapText="1"/>
    </xf>
    <xf numFmtId="166" fontId="6" fillId="2" borderId="12" xfId="1" applyFont="1" applyFill="1" applyBorder="1" applyAlignment="1">
      <alignment horizontal="center"/>
    </xf>
    <xf numFmtId="166" fontId="3" fillId="0" borderId="6" xfId="1" applyFont="1" applyBorder="1" applyAlignment="1">
      <alignment horizontal="center" vertical="center" wrapText="1"/>
    </xf>
    <xf numFmtId="166" fontId="3" fillId="0" borderId="9" xfId="1" applyFont="1" applyBorder="1" applyAlignment="1">
      <alignment horizontal="center" vertical="center" wrapText="1"/>
    </xf>
    <xf numFmtId="166" fontId="17" fillId="2" borderId="11" xfId="1" applyFont="1" applyFill="1" applyBorder="1"/>
    <xf numFmtId="0" fontId="31" fillId="0" borderId="0" xfId="0" applyFont="1" applyAlignment="1">
      <alignment horizontal="right"/>
    </xf>
    <xf numFmtId="165" fontId="33" fillId="0" borderId="0" xfId="2" applyFont="1" applyAlignment="1">
      <alignment horizontal="right" vertical="justify"/>
    </xf>
    <xf numFmtId="165" fontId="33" fillId="0" borderId="0" xfId="2" applyFont="1" applyAlignment="1">
      <alignment vertical="justify"/>
    </xf>
    <xf numFmtId="165" fontId="33" fillId="0" borderId="0" xfId="0" applyNumberFormat="1" applyFont="1" applyAlignment="1">
      <alignment vertical="justify"/>
    </xf>
    <xf numFmtId="165" fontId="6" fillId="0" borderId="0" xfId="2" applyFont="1" applyAlignment="1">
      <alignment horizontal="right" vertical="justify"/>
    </xf>
    <xf numFmtId="166" fontId="3" fillId="0" borderId="18" xfId="1" applyFont="1" applyBorder="1" applyAlignment="1">
      <alignment horizontal="center" vertical="center" wrapText="1"/>
    </xf>
    <xf numFmtId="166" fontId="2" fillId="2" borderId="12" xfId="1" applyFont="1" applyFill="1" applyBorder="1" applyAlignment="1">
      <alignment horizontal="right" vertical="top" wrapText="1"/>
    </xf>
    <xf numFmtId="0" fontId="12" fillId="0" borderId="18" xfId="0" applyFont="1" applyBorder="1" applyAlignment="1">
      <alignment horizontal="justify" vertical="top" wrapText="1"/>
    </xf>
    <xf numFmtId="0" fontId="12" fillId="0" borderId="13" xfId="0" applyFont="1" applyBorder="1" applyAlignment="1">
      <alignment horizontal="center" vertical="center" wrapText="1"/>
    </xf>
    <xf numFmtId="0" fontId="12" fillId="0" borderId="17" xfId="0" applyFont="1" applyBorder="1" applyAlignment="1">
      <alignment vertical="top" wrapText="1"/>
    </xf>
    <xf numFmtId="0" fontId="10" fillId="0" borderId="17" xfId="0" applyFont="1" applyBorder="1" applyAlignment="1">
      <alignment vertical="top" wrapText="1"/>
    </xf>
    <xf numFmtId="0" fontId="13" fillId="0" borderId="17" xfId="0" applyFont="1" applyBorder="1" applyAlignment="1">
      <alignment horizontal="center" vertical="top" wrapText="1"/>
    </xf>
    <xf numFmtId="0" fontId="33" fillId="0" borderId="0" xfId="0" applyFont="1" applyAlignment="1">
      <alignment horizontal="left" vertical="top"/>
    </xf>
    <xf numFmtId="166" fontId="2" fillId="0" borderId="18" xfId="1" applyFont="1" applyBorder="1" applyAlignment="1">
      <alignment horizontal="center" vertical="top" wrapText="1"/>
    </xf>
    <xf numFmtId="166" fontId="3" fillId="0" borderId="18" xfId="1" applyFont="1" applyBorder="1" applyAlignment="1">
      <alignment horizontal="center" vertical="top" wrapText="1"/>
    </xf>
    <xf numFmtId="0" fontId="5" fillId="0" borderId="0" xfId="0" applyFont="1" applyAlignment="1">
      <alignment horizontal="left" vertical="justify"/>
    </xf>
    <xf numFmtId="3" fontId="15" fillId="0" borderId="0" xfId="0" applyNumberFormat="1" applyFont="1" applyAlignment="1"/>
    <xf numFmtId="3" fontId="4" fillId="0" borderId="1" xfId="0" applyNumberFormat="1" applyFont="1" applyBorder="1" applyAlignment="1">
      <alignment horizontal="left" vertical="center"/>
    </xf>
    <xf numFmtId="3" fontId="18" fillId="0" borderId="28" xfId="0" applyNumberFormat="1" applyFont="1" applyBorder="1" applyAlignment="1">
      <alignment horizontal="left" vertical="center"/>
    </xf>
    <xf numFmtId="3" fontId="4" fillId="0" borderId="28" xfId="0" applyNumberFormat="1" applyFont="1" applyBorder="1" applyAlignment="1">
      <alignment horizontal="left" vertical="center"/>
    </xf>
    <xf numFmtId="3" fontId="4" fillId="0" borderId="29" xfId="0" applyNumberFormat="1" applyFont="1" applyBorder="1" applyAlignment="1">
      <alignment horizontal="left" vertical="center"/>
    </xf>
    <xf numFmtId="3" fontId="18" fillId="0" borderId="30" xfId="0" applyNumberFormat="1" applyFont="1" applyBorder="1"/>
    <xf numFmtId="166" fontId="16" fillId="0" borderId="0" xfId="1" applyFont="1" applyAlignment="1">
      <alignment horizontal="center"/>
    </xf>
    <xf numFmtId="166" fontId="4" fillId="4" borderId="2" xfId="1" applyFont="1" applyFill="1" applyBorder="1" applyAlignment="1">
      <alignment horizontal="right"/>
    </xf>
    <xf numFmtId="166" fontId="4" fillId="0" borderId="2" xfId="1" applyFont="1" applyFill="1" applyBorder="1" applyAlignment="1">
      <alignment horizontal="right"/>
    </xf>
    <xf numFmtId="166" fontId="18" fillId="0" borderId="17" xfId="1" applyFont="1" applyBorder="1" applyAlignment="1">
      <alignment horizontal="right"/>
    </xf>
    <xf numFmtId="166" fontId="18" fillId="3" borderId="17" xfId="1" applyFont="1" applyFill="1" applyBorder="1" applyAlignment="1">
      <alignment horizontal="right"/>
    </xf>
    <xf numFmtId="166" fontId="4" fillId="0" borderId="31" xfId="1" applyFont="1" applyBorder="1" applyAlignment="1">
      <alignment horizontal="right"/>
    </xf>
    <xf numFmtId="166" fontId="4" fillId="4" borderId="17" xfId="1" applyFont="1" applyFill="1" applyBorder="1" applyAlignment="1">
      <alignment horizontal="right"/>
    </xf>
    <xf numFmtId="166" fontId="4" fillId="0" borderId="17" xfId="1" applyFont="1" applyFill="1" applyBorder="1" applyAlignment="1">
      <alignment horizontal="right"/>
    </xf>
    <xf numFmtId="166" fontId="18" fillId="0" borderId="17" xfId="1" applyFont="1" applyFill="1" applyBorder="1" applyAlignment="1">
      <alignment horizontal="right"/>
    </xf>
    <xf numFmtId="166" fontId="4" fillId="0" borderId="17" xfId="1" applyFont="1" applyBorder="1" applyAlignment="1">
      <alignment horizontal="right"/>
    </xf>
    <xf numFmtId="166" fontId="4" fillId="0" borderId="31" xfId="1" applyFont="1" applyFill="1" applyBorder="1" applyAlignment="1">
      <alignment horizontal="right"/>
    </xf>
    <xf numFmtId="166" fontId="4" fillId="0" borderId="4" xfId="1" applyFont="1" applyFill="1" applyBorder="1" applyAlignment="1">
      <alignment horizontal="right"/>
    </xf>
    <xf numFmtId="166" fontId="4" fillId="0" borderId="4" xfId="1" applyFont="1" applyBorder="1" applyAlignment="1">
      <alignment horizontal="right"/>
    </xf>
    <xf numFmtId="166" fontId="4" fillId="0" borderId="8" xfId="1" applyFont="1" applyBorder="1" applyAlignment="1">
      <alignment horizontal="right"/>
    </xf>
    <xf numFmtId="3" fontId="27" fillId="0" borderId="0" xfId="0" applyNumberFormat="1" applyFont="1" applyAlignment="1"/>
    <xf numFmtId="166" fontId="29" fillId="0" borderId="17" xfId="1" applyFont="1" applyBorder="1" applyAlignment="1">
      <alignment horizontal="right"/>
    </xf>
    <xf numFmtId="166" fontId="29" fillId="0" borderId="17" xfId="1" applyFont="1" applyFill="1" applyBorder="1" applyAlignment="1">
      <alignment horizontal="right"/>
    </xf>
    <xf numFmtId="166" fontId="30" fillId="0" borderId="17" xfId="1" applyFont="1" applyBorder="1" applyAlignment="1">
      <alignment horizontal="right"/>
    </xf>
    <xf numFmtId="166" fontId="30" fillId="0" borderId="17" xfId="1" applyFont="1" applyBorder="1"/>
    <xf numFmtId="166" fontId="30" fillId="0" borderId="17" xfId="1" applyFont="1" applyFill="1" applyBorder="1"/>
    <xf numFmtId="166" fontId="29" fillId="3" borderId="17" xfId="1" applyFont="1" applyFill="1" applyBorder="1" applyAlignment="1">
      <alignment horizontal="right"/>
    </xf>
    <xf numFmtId="166" fontId="15" fillId="0" borderId="17" xfId="1" applyFont="1" applyBorder="1"/>
    <xf numFmtId="166" fontId="18" fillId="0" borderId="31" xfId="1" applyFont="1" applyBorder="1" applyAlignment="1">
      <alignment horizontal="right"/>
    </xf>
    <xf numFmtId="166" fontId="0" fillId="0" borderId="0" xfId="0" applyNumberFormat="1"/>
    <xf numFmtId="0" fontId="0" fillId="0" borderId="18" xfId="0" applyBorder="1" applyAlignment="1">
      <alignment horizontal="center" vertical="center"/>
    </xf>
    <xf numFmtId="166" fontId="8" fillId="0" borderId="18" xfId="1" applyFont="1" applyFill="1" applyBorder="1" applyAlignment="1">
      <alignment horizontal="center" vertical="center"/>
    </xf>
    <xf numFmtId="166" fontId="8" fillId="0" borderId="22" xfId="1" applyFont="1" applyFill="1" applyBorder="1" applyAlignment="1">
      <alignment horizontal="center" vertical="center"/>
    </xf>
    <xf numFmtId="166" fontId="17" fillId="2" borderId="19" xfId="1" applyFont="1" applyFill="1" applyBorder="1" applyAlignment="1">
      <alignment horizontal="center" vertical="top" wrapText="1"/>
    </xf>
    <xf numFmtId="3" fontId="3" fillId="0" borderId="17" xfId="3" applyNumberFormat="1" applyFont="1" applyBorder="1" applyAlignment="1">
      <alignment horizontal="center" vertical="center" wrapText="1"/>
    </xf>
    <xf numFmtId="0" fontId="3" fillId="0" borderId="17" xfId="0" applyFont="1" applyFill="1" applyBorder="1" applyAlignment="1">
      <alignment horizontal="justify" vertical="top" wrapText="1"/>
    </xf>
    <xf numFmtId="166" fontId="17" fillId="0" borderId="17" xfId="0" applyNumberFormat="1" applyFont="1" applyBorder="1"/>
    <xf numFmtId="14" fontId="2" fillId="0" borderId="18" xfId="0" applyNumberFormat="1" applyFont="1" applyBorder="1" applyAlignment="1">
      <alignment horizontal="center" vertical="center" wrapText="1"/>
    </xf>
    <xf numFmtId="0" fontId="2" fillId="0" borderId="18" xfId="0" applyFont="1" applyBorder="1" applyAlignment="1">
      <alignment horizontal="center" vertical="center" wrapText="1"/>
    </xf>
    <xf numFmtId="9" fontId="2" fillId="0" borderId="18" xfId="0" applyNumberFormat="1" applyFont="1" applyBorder="1" applyAlignment="1">
      <alignment horizontal="center" vertical="center" wrapText="1"/>
    </xf>
    <xf numFmtId="0" fontId="2" fillId="0" borderId="18" xfId="0" applyFont="1" applyFill="1" applyBorder="1" applyAlignment="1">
      <alignment horizontal="center" vertical="center" wrapText="1"/>
    </xf>
    <xf numFmtId="3" fontId="2" fillId="0" borderId="18" xfId="0" applyNumberFormat="1" applyFont="1" applyFill="1" applyBorder="1" applyAlignment="1">
      <alignment horizontal="center" vertical="center" wrapText="1"/>
    </xf>
    <xf numFmtId="0" fontId="33" fillId="0" borderId="0" xfId="0" applyFont="1" applyAlignment="1">
      <alignment horizontal="left"/>
    </xf>
    <xf numFmtId="0" fontId="2" fillId="2" borderId="37" xfId="0" applyFont="1" applyFill="1" applyBorder="1" applyAlignment="1">
      <alignment horizontal="center" vertical="center" wrapText="1"/>
    </xf>
    <xf numFmtId="0" fontId="2" fillId="2" borderId="16" xfId="0" applyFont="1" applyFill="1" applyBorder="1" applyAlignment="1">
      <alignment horizontal="center" vertical="center" wrapText="1"/>
    </xf>
    <xf numFmtId="3" fontId="12" fillId="0" borderId="25" xfId="0" applyNumberFormat="1" applyFont="1" applyBorder="1" applyAlignment="1">
      <alignment horizontal="center" vertical="center" wrapText="1"/>
    </xf>
    <xf numFmtId="3" fontId="12" fillId="0" borderId="23" xfId="0" applyNumberFormat="1" applyFont="1" applyBorder="1" applyAlignment="1">
      <alignment horizontal="center" vertical="center" wrapText="1"/>
    </xf>
    <xf numFmtId="0" fontId="2" fillId="2" borderId="25"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6" xfId="0" applyFont="1" applyFill="1" applyBorder="1" applyAlignment="1">
      <alignment horizontal="center" vertical="center" wrapText="1"/>
    </xf>
    <xf numFmtId="0" fontId="2" fillId="2" borderId="21" xfId="0" applyFont="1" applyFill="1" applyBorder="1" applyAlignment="1">
      <alignment horizontal="center" vertical="center" wrapText="1"/>
    </xf>
    <xf numFmtId="0" fontId="3" fillId="0" borderId="25" xfId="0" applyFont="1" applyBorder="1" applyAlignment="1">
      <alignment horizontal="center" vertical="center" wrapText="1"/>
    </xf>
    <xf numFmtId="0" fontId="3" fillId="0" borderId="22" xfId="0" applyFont="1" applyBorder="1" applyAlignment="1">
      <alignment horizontal="center" vertical="center" wrapText="1"/>
    </xf>
    <xf numFmtId="0" fontId="3" fillId="0" borderId="25" xfId="0" applyFont="1" applyBorder="1" applyAlignment="1">
      <alignment horizontal="justify" vertical="top" wrapText="1"/>
    </xf>
    <xf numFmtId="0" fontId="3" fillId="0" borderId="22" xfId="0" applyFont="1" applyBorder="1" applyAlignment="1">
      <alignment horizontal="justify" vertical="top" wrapText="1"/>
    </xf>
    <xf numFmtId="3" fontId="3" fillId="0" borderId="25" xfId="0" applyNumberFormat="1" applyFont="1" applyBorder="1" applyAlignment="1">
      <alignment horizontal="center" vertical="center" wrapText="1"/>
    </xf>
    <xf numFmtId="3" fontId="3" fillId="0" borderId="22" xfId="0" applyNumberFormat="1" applyFont="1" applyBorder="1" applyAlignment="1">
      <alignment horizontal="center" vertical="center" wrapText="1"/>
    </xf>
    <xf numFmtId="0" fontId="2" fillId="2" borderId="38" xfId="0" applyFont="1" applyFill="1" applyBorder="1" applyAlignment="1">
      <alignment horizontal="center" vertical="center" wrapText="1"/>
    </xf>
    <xf numFmtId="0" fontId="2" fillId="2" borderId="39" xfId="0" applyFont="1" applyFill="1" applyBorder="1" applyAlignment="1">
      <alignment horizontal="center" vertical="center" wrapText="1"/>
    </xf>
    <xf numFmtId="0" fontId="3" fillId="0" borderId="23" xfId="0" applyFont="1" applyBorder="1" applyAlignment="1">
      <alignment horizontal="center" vertical="center" wrapText="1"/>
    </xf>
    <xf numFmtId="0" fontId="2" fillId="2" borderId="5"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41" xfId="0" applyFont="1" applyFill="1" applyBorder="1" applyAlignment="1">
      <alignment horizontal="center" vertical="center" wrapText="1"/>
    </xf>
    <xf numFmtId="0" fontId="8" fillId="0" borderId="17" xfId="0" applyFont="1" applyBorder="1" applyAlignment="1">
      <alignment horizontal="center"/>
    </xf>
    <xf numFmtId="0" fontId="33" fillId="0" borderId="32" xfId="0" applyFont="1" applyBorder="1" applyAlignment="1">
      <alignment horizontal="center" vertical="center" wrapText="1"/>
    </xf>
    <xf numFmtId="0" fontId="33" fillId="0" borderId="33" xfId="0" applyFont="1" applyBorder="1" applyAlignment="1">
      <alignment horizontal="center" vertical="center" wrapText="1"/>
    </xf>
    <xf numFmtId="0" fontId="33" fillId="0" borderId="34" xfId="0" applyFont="1" applyBorder="1" applyAlignment="1">
      <alignment horizontal="center" vertical="center" wrapText="1"/>
    </xf>
    <xf numFmtId="0" fontId="33" fillId="0" borderId="0" xfId="0" applyFont="1" applyBorder="1" applyAlignment="1">
      <alignment horizontal="center" vertical="center" wrapText="1"/>
    </xf>
    <xf numFmtId="0" fontId="33" fillId="0" borderId="35" xfId="0" applyFont="1" applyBorder="1" applyAlignment="1">
      <alignment horizontal="center" vertical="center" wrapText="1"/>
    </xf>
    <xf numFmtId="0" fontId="33" fillId="0" borderId="36" xfId="0" applyFont="1" applyBorder="1" applyAlignment="1">
      <alignment horizontal="center" vertical="center" wrapText="1"/>
    </xf>
    <xf numFmtId="0" fontId="35" fillId="0" borderId="17" xfId="0" applyFont="1" applyBorder="1" applyAlignment="1">
      <alignment horizontal="center"/>
    </xf>
    <xf numFmtId="0" fontId="35" fillId="0" borderId="27" xfId="0" applyFont="1" applyBorder="1" applyAlignment="1">
      <alignment horizontal="center"/>
    </xf>
    <xf numFmtId="0" fontId="2" fillId="0" borderId="42" xfId="0" applyFont="1" applyBorder="1" applyAlignment="1">
      <alignment horizontal="left" vertical="top" wrapText="1"/>
    </xf>
    <xf numFmtId="0" fontId="2" fillId="0" borderId="0" xfId="0" applyFont="1" applyBorder="1" applyAlignment="1">
      <alignment horizontal="left" vertical="justify" wrapText="1"/>
    </xf>
    <xf numFmtId="0" fontId="33" fillId="0" borderId="0" xfId="0" applyFont="1" applyAlignment="1">
      <alignment horizontal="left" wrapText="1"/>
    </xf>
    <xf numFmtId="0" fontId="2" fillId="2" borderId="2" xfId="0" applyFont="1" applyFill="1" applyBorder="1" applyAlignment="1">
      <alignment horizontal="center" vertical="center" wrapText="1"/>
    </xf>
    <xf numFmtId="0" fontId="2" fillId="2" borderId="43"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5" xfId="0" applyFont="1" applyFill="1" applyBorder="1" applyAlignment="1">
      <alignment horizontal="center" vertical="top" wrapText="1"/>
    </xf>
    <xf numFmtId="0" fontId="2" fillId="2" borderId="9" xfId="0" applyFont="1" applyFill="1" applyBorder="1" applyAlignment="1">
      <alignment horizontal="center" vertical="top" wrapText="1"/>
    </xf>
    <xf numFmtId="0" fontId="2" fillId="2" borderId="1"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44" xfId="0" applyFont="1" applyFill="1" applyBorder="1" applyAlignment="1">
      <alignment horizontal="center" vertical="center" wrapText="1"/>
    </xf>
    <xf numFmtId="0" fontId="2" fillId="2" borderId="45" xfId="0" applyFont="1" applyFill="1" applyBorder="1" applyAlignment="1">
      <alignment horizontal="center" vertical="center" wrapText="1"/>
    </xf>
    <xf numFmtId="167" fontId="5" fillId="2" borderId="2" xfId="0" applyNumberFormat="1" applyFont="1" applyFill="1" applyBorder="1" applyAlignment="1">
      <alignment horizontal="center" vertical="justify"/>
    </xf>
    <xf numFmtId="0" fontId="10" fillId="0" borderId="42" xfId="0" applyFont="1" applyBorder="1" applyAlignment="1">
      <alignment horizontal="left" vertical="top" wrapText="1"/>
    </xf>
    <xf numFmtId="0" fontId="10" fillId="2" borderId="18" xfId="0" applyFont="1" applyFill="1" applyBorder="1" applyAlignment="1">
      <alignment horizontal="center" vertical="center" wrapText="1"/>
    </xf>
    <xf numFmtId="0" fontId="3" fillId="0" borderId="18" xfId="0" applyFont="1" applyBorder="1" applyAlignment="1">
      <alignment horizontal="left" vertical="top" wrapText="1"/>
    </xf>
    <xf numFmtId="0" fontId="2" fillId="0" borderId="18" xfId="0" applyFont="1" applyBorder="1" applyAlignment="1">
      <alignment horizontal="left" vertical="center" wrapText="1"/>
    </xf>
    <xf numFmtId="0" fontId="2" fillId="2" borderId="18" xfId="0" applyFont="1" applyFill="1" applyBorder="1" applyAlignment="1">
      <alignment horizontal="center" vertical="top" wrapText="1"/>
    </xf>
    <xf numFmtId="3" fontId="4" fillId="2" borderId="17" xfId="0" applyNumberFormat="1" applyFont="1" applyFill="1" applyBorder="1" applyAlignment="1">
      <alignment horizontal="center"/>
    </xf>
    <xf numFmtId="3" fontId="15" fillId="0" borderId="0" xfId="0" applyNumberFormat="1" applyFont="1" applyAlignment="1">
      <alignment horizontal="center"/>
    </xf>
    <xf numFmtId="3" fontId="15" fillId="0" borderId="0" xfId="0" applyNumberFormat="1" applyFont="1" applyAlignment="1">
      <alignment horizontal="left"/>
    </xf>
    <xf numFmtId="3" fontId="4" fillId="2" borderId="43" xfId="0" applyNumberFormat="1" applyFont="1" applyFill="1" applyBorder="1" applyAlignment="1">
      <alignment horizontal="center"/>
    </xf>
    <xf numFmtId="3" fontId="4" fillId="2" borderId="19" xfId="0" applyNumberFormat="1" applyFont="1" applyFill="1" applyBorder="1" applyAlignment="1">
      <alignment horizontal="center"/>
    </xf>
    <xf numFmtId="3" fontId="4" fillId="2" borderId="20" xfId="0" applyNumberFormat="1" applyFont="1" applyFill="1" applyBorder="1" applyAlignment="1">
      <alignment horizontal="center"/>
    </xf>
    <xf numFmtId="3" fontId="4" fillId="2" borderId="46" xfId="0" applyNumberFormat="1" applyFont="1" applyFill="1" applyBorder="1" applyAlignment="1">
      <alignment horizontal="center"/>
    </xf>
    <xf numFmtId="3" fontId="4" fillId="2" borderId="2" xfId="0" applyNumberFormat="1" applyFont="1" applyFill="1" applyBorder="1" applyAlignment="1">
      <alignment horizontal="center"/>
    </xf>
    <xf numFmtId="3" fontId="4" fillId="2" borderId="4" xfId="0" applyNumberFormat="1" applyFont="1" applyFill="1" applyBorder="1" applyAlignment="1">
      <alignment horizontal="center"/>
    </xf>
    <xf numFmtId="3" fontId="4" fillId="2" borderId="44" xfId="0" applyNumberFormat="1" applyFont="1" applyFill="1" applyBorder="1" applyAlignment="1">
      <alignment horizontal="center" wrapText="1"/>
    </xf>
    <xf numFmtId="3" fontId="4" fillId="2" borderId="45" xfId="0" applyNumberFormat="1" applyFont="1" applyFill="1" applyBorder="1" applyAlignment="1">
      <alignment horizontal="center" wrapText="1"/>
    </xf>
    <xf numFmtId="3" fontId="37" fillId="2" borderId="20" xfId="0" applyNumberFormat="1" applyFont="1" applyFill="1" applyBorder="1" applyAlignment="1">
      <alignment horizontal="center" vertical="center"/>
    </xf>
    <xf numFmtId="3" fontId="37" fillId="2" borderId="46" xfId="0" applyNumberFormat="1" applyFont="1" applyFill="1" applyBorder="1" applyAlignment="1">
      <alignment horizontal="center" vertical="center"/>
    </xf>
    <xf numFmtId="3" fontId="27" fillId="2" borderId="44" xfId="0" applyNumberFormat="1" applyFont="1" applyFill="1" applyBorder="1" applyAlignment="1">
      <alignment horizontal="center"/>
    </xf>
    <xf numFmtId="3" fontId="27" fillId="2" borderId="45" xfId="0" applyNumberFormat="1" applyFont="1" applyFill="1" applyBorder="1" applyAlignment="1">
      <alignment horizontal="center"/>
    </xf>
    <xf numFmtId="3" fontId="27" fillId="2" borderId="25" xfId="0" applyNumberFormat="1" applyFont="1" applyFill="1" applyBorder="1" applyAlignment="1">
      <alignment horizontal="center"/>
    </xf>
    <xf numFmtId="3" fontId="27" fillId="2" borderId="22" xfId="0" applyNumberFormat="1" applyFont="1" applyFill="1" applyBorder="1" applyAlignment="1">
      <alignment horizontal="center"/>
    </xf>
    <xf numFmtId="3" fontId="27" fillId="2" borderId="47" xfId="0" applyNumberFormat="1" applyFont="1" applyFill="1" applyBorder="1" applyAlignment="1">
      <alignment horizontal="center"/>
    </xf>
    <xf numFmtId="3" fontId="27" fillId="2" borderId="37" xfId="0" applyNumberFormat="1" applyFont="1" applyFill="1" applyBorder="1" applyAlignment="1">
      <alignment horizontal="center"/>
    </xf>
    <xf numFmtId="3" fontId="27" fillId="2" borderId="26" xfId="0" applyNumberFormat="1" applyFont="1" applyFill="1" applyBorder="1" applyAlignment="1">
      <alignment horizontal="center"/>
    </xf>
    <xf numFmtId="0" fontId="27" fillId="0" borderId="0" xfId="0" applyFont="1" applyAlignment="1">
      <alignment horizontal="center"/>
    </xf>
    <xf numFmtId="3" fontId="27" fillId="0" borderId="0" xfId="0" applyNumberFormat="1" applyFont="1" applyAlignment="1">
      <alignment horizontal="center"/>
    </xf>
    <xf numFmtId="0" fontId="17" fillId="0" borderId="48" xfId="0" applyFont="1" applyBorder="1" applyAlignment="1">
      <alignment horizontal="center"/>
    </xf>
    <xf numFmtId="0" fontId="17" fillId="0" borderId="49" xfId="0" applyFont="1" applyBorder="1" applyAlignment="1">
      <alignment horizontal="center"/>
    </xf>
    <xf numFmtId="166" fontId="8" fillId="0" borderId="18" xfId="1" applyFont="1" applyFill="1" applyBorder="1" applyAlignment="1">
      <alignment horizontal="center" vertical="center" wrapText="1"/>
    </xf>
    <xf numFmtId="166" fontId="3" fillId="0" borderId="22" xfId="1" applyFont="1" applyFill="1" applyBorder="1" applyAlignment="1">
      <alignment horizontal="center" vertical="center" wrapText="1"/>
    </xf>
  </cellXfs>
  <cellStyles count="4">
    <cellStyle name="Millares" xfId="1" builtinId="3"/>
    <cellStyle name="Moneda" xfId="2" builtinId="4"/>
    <cellStyle name="Normal" xfId="0" builtinId="0"/>
    <cellStyle name="Porcentual" xfId="3" builtinId="5"/>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c:lang val="es-ES"/>
  <c:chart>
    <c:title>
      <c:tx>
        <c:rich>
          <a:bodyPr/>
          <a:lstStyle/>
          <a:p>
            <a:pPr>
              <a:defRPr sz="1200" b="1" i="0" u="none" strike="noStrike" baseline="0">
                <a:solidFill>
                  <a:srgbClr val="000000"/>
                </a:solidFill>
                <a:latin typeface="Calibri"/>
                <a:ea typeface="Calibri"/>
                <a:cs typeface="Calibri"/>
              </a:defRPr>
            </a:pPr>
            <a:r>
              <a:rPr lang="es-ES"/>
              <a:t>CALIDAD DEL AIRE</a:t>
            </a:r>
          </a:p>
        </c:rich>
      </c:tx>
      <c:layout>
        <c:manualLayout>
          <c:xMode val="edge"/>
          <c:yMode val="edge"/>
          <c:x val="9.6456649095824729E-2"/>
          <c:y val="1.4705882352941176E-2"/>
        </c:manualLayout>
      </c:layout>
      <c:spPr>
        <a:noFill/>
        <a:ln w="25400">
          <a:noFill/>
        </a:ln>
      </c:spPr>
    </c:title>
    <c:view3D>
      <c:rotX val="75"/>
      <c:perspective val="30"/>
    </c:view3D>
    <c:plotArea>
      <c:layout>
        <c:manualLayout>
          <c:layoutTarget val="inner"/>
          <c:xMode val="edge"/>
          <c:yMode val="edge"/>
          <c:x val="0.29215358931552587"/>
          <c:y val="0.17941202236331341"/>
          <c:w val="0.41402337228714553"/>
          <c:h val="0.73235399292565617"/>
        </c:manualLayout>
      </c:layout>
      <c:pie3DChart>
        <c:varyColors val="1"/>
        <c:ser>
          <c:idx val="0"/>
          <c:order val="0"/>
          <c:tx>
            <c:v>SERVICIOS PERSONALES</c:v>
          </c:tx>
          <c:dLbls>
            <c:dLbl>
              <c:idx val="0"/>
              <c:layout>
                <c:manualLayout>
                  <c:x val="0.11167813668960666"/>
                  <c:y val="-0.12719715917863209"/>
                </c:manualLayout>
              </c:layout>
              <c:tx>
                <c:rich>
                  <a:bodyPr/>
                  <a:lstStyle/>
                  <a:p>
                    <a:pPr>
                      <a:defRPr sz="800" b="1" i="0" u="none" strike="noStrike" baseline="0">
                        <a:solidFill>
                          <a:srgbClr val="000000"/>
                        </a:solidFill>
                        <a:latin typeface="Calibri"/>
                        <a:ea typeface="Calibri"/>
                        <a:cs typeface="Calibri"/>
                      </a:defRPr>
                    </a:pPr>
                    <a:r>
                      <a:rPr lang="es-ES"/>
                      <a:t>2% Servicios Personales </a:t>
                    </a:r>
                  </a:p>
                </c:rich>
              </c:tx>
              <c:spPr>
                <a:noFill/>
                <a:ln w="25400">
                  <a:noFill/>
                </a:ln>
              </c:spPr>
              <c:dLblPos val="bestFit"/>
            </c:dLbl>
            <c:dLbl>
              <c:idx val="1"/>
              <c:layout>
                <c:manualLayout>
                  <c:x val="9.6454524246821965E-2"/>
                  <c:y val="-0.10343229701226361"/>
                </c:manualLayout>
              </c:layout>
              <c:tx>
                <c:rich>
                  <a:bodyPr/>
                  <a:lstStyle/>
                  <a:p>
                    <a:pPr>
                      <a:defRPr sz="800" b="1" i="0" u="none" strike="noStrike" baseline="0">
                        <a:solidFill>
                          <a:srgbClr val="000000"/>
                        </a:solidFill>
                        <a:latin typeface="Calibri"/>
                        <a:ea typeface="Calibri"/>
                        <a:cs typeface="Calibri"/>
                      </a:defRPr>
                    </a:pPr>
                    <a:r>
                      <a:rPr lang="es-ES"/>
                      <a:t>19,6% Gastos Generales</a:t>
                    </a:r>
                  </a:p>
                </c:rich>
              </c:tx>
              <c:spPr>
                <a:noFill/>
                <a:ln w="25400">
                  <a:noFill/>
                </a:ln>
              </c:spPr>
              <c:dLblPos val="bestFit"/>
            </c:dLbl>
            <c:dLbl>
              <c:idx val="2"/>
              <c:layout>
                <c:manualLayout>
                  <c:x val="-0.12809520679698025"/>
                  <c:y val="-5.7522654050526173E-2"/>
                </c:manualLayout>
              </c:layout>
              <c:tx>
                <c:rich>
                  <a:bodyPr/>
                  <a:lstStyle/>
                  <a:p>
                    <a:pPr>
                      <a:defRPr sz="800" b="1" i="0" u="none" strike="noStrike" baseline="0">
                        <a:solidFill>
                          <a:srgbClr val="000000"/>
                        </a:solidFill>
                        <a:latin typeface="Calibri"/>
                        <a:ea typeface="Calibri"/>
                        <a:cs typeface="Calibri"/>
                      </a:defRPr>
                    </a:pPr>
                    <a:r>
                      <a:rPr lang="es-ES"/>
                      <a:t>78,4%  Contratos</a:t>
                    </a:r>
                  </a:p>
                </c:rich>
              </c:tx>
              <c:spPr>
                <a:noFill/>
                <a:ln w="25400">
                  <a:noFill/>
                </a:ln>
              </c:spPr>
              <c:dLblPos val="bestFit"/>
            </c:dLbl>
            <c:dLbl>
              <c:idx val="3"/>
              <c:delete val="1"/>
            </c:dLbl>
            <c:spPr>
              <a:noFill/>
              <a:ln w="25400">
                <a:noFill/>
              </a:ln>
            </c:spPr>
            <c:txPr>
              <a:bodyPr/>
              <a:lstStyle/>
              <a:p>
                <a:pPr>
                  <a:defRPr b="1" i="0" baseline="0"/>
                </a:pPr>
                <a:endParaRPr lang="es-ES"/>
              </a:p>
            </c:txPr>
            <c:showPercent val="1"/>
            <c:showLeaderLines val="1"/>
          </c:dLbls>
          <c:cat>
            <c:strRef>
              <c:f>GRÁFICO!$B$13:$B$16</c:f>
              <c:strCache>
                <c:ptCount val="4"/>
                <c:pt idx="0">
                  <c:v>SERVICIOS PERSONALES</c:v>
                </c:pt>
                <c:pt idx="1">
                  <c:v>GASTOS GENERALES</c:v>
                </c:pt>
                <c:pt idx="2">
                  <c:v>CONTRATOS</c:v>
                </c:pt>
                <c:pt idx="3">
                  <c:v>CONVENIOS</c:v>
                </c:pt>
              </c:strCache>
            </c:strRef>
          </c:cat>
          <c:val>
            <c:numRef>
              <c:f>GRÁFICO!$C$13:$C$16</c:f>
              <c:numCache>
                <c:formatCode>_ * #,##0.00_ ;_ * \-#,##0.00_ ;_ * "-"??_ ;_ @_ </c:formatCode>
                <c:ptCount val="4"/>
                <c:pt idx="0">
                  <c:v>51521336</c:v>
                </c:pt>
                <c:pt idx="1">
                  <c:v>36478664</c:v>
                </c:pt>
                <c:pt idx="2">
                  <c:v>1595440133</c:v>
                </c:pt>
                <c:pt idx="3">
                  <c:v>0</c:v>
                </c:pt>
              </c:numCache>
            </c:numRef>
          </c:val>
        </c:ser>
      </c:pie3DChart>
      <c:spPr>
        <a:noFill/>
        <a:ln w="25400">
          <a:noFill/>
        </a:ln>
      </c:spPr>
    </c:plotArea>
    <c:plotVisOnly val="1"/>
    <c:dispBlanksAs val="zero"/>
  </c:chart>
  <c:spPr>
    <a:gradFill flip="none" rotWithShape="1">
      <a:gsLst>
        <a:gs pos="0">
          <a:srgbClr val="4F81BD">
            <a:tint val="66000"/>
            <a:satMod val="160000"/>
            <a:alpha val="2000"/>
          </a:srgbClr>
        </a:gs>
        <a:gs pos="50000">
          <a:srgbClr val="4F81BD">
            <a:tint val="44500"/>
            <a:satMod val="160000"/>
          </a:srgbClr>
        </a:gs>
        <a:gs pos="100000">
          <a:srgbClr val="4F81BD">
            <a:tint val="23500"/>
            <a:satMod val="160000"/>
          </a:srgbClr>
        </a:gs>
      </a:gsLst>
      <a:lin ang="2700000" scaled="1"/>
      <a:tileRect/>
    </a:gradFill>
    <a:ln w="15875" cmpd="dbl"/>
  </c:spPr>
  <c:printSettings>
    <c:headerFooter/>
    <c:pageMargins b="0.75000000000000044" l="0.7000000000000004" r="0.7000000000000004" t="0.75000000000000044" header="0.30000000000000021" footer="0.30000000000000021"/>
    <c:pageSetup paperSize="9" orientation="landscape"/>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5.jpeg"/></Relationships>
</file>

<file path=xl/drawings/_rels/drawing6.xml.rels><?xml version="1.0" encoding="UTF-8" standalone="yes"?>
<Relationships xmlns="http://schemas.openxmlformats.org/package/2006/relationships"><Relationship Id="rId1" Type="http://schemas.openxmlformats.org/officeDocument/2006/relationships/image" Target="../media/image6.jpeg"/></Relationships>
</file>

<file path=xl/drawings/_rels/drawing7.xml.rels><?xml version="1.0" encoding="UTF-8" standalone="yes"?>
<Relationships xmlns="http://schemas.openxmlformats.org/package/2006/relationships"><Relationship Id="rId1" Type="http://schemas.openxmlformats.org/officeDocument/2006/relationships/image" Target="../media/image7.jpeg"/></Relationships>
</file>

<file path=xl/drawings/_rels/drawing8.xml.rels><?xml version="1.0" encoding="UTF-8" standalone="yes"?>
<Relationships xmlns="http://schemas.openxmlformats.org/package/2006/relationships"><Relationship Id="rId1" Type="http://schemas.openxmlformats.org/officeDocument/2006/relationships/image" Target="../media/image8.jpeg"/></Relationships>
</file>

<file path=xl/drawings/_rels/drawing9.xml.rels><?xml version="1.0" encoding="UTF-8" standalone="yes"?>
<Relationships xmlns="http://schemas.openxmlformats.org/package/2006/relationships"><Relationship Id="rId2" Type="http://schemas.openxmlformats.org/officeDocument/2006/relationships/image" Target="../media/image9.jpeg"/><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133350</xdr:colOff>
      <xdr:row>0</xdr:row>
      <xdr:rowOff>0</xdr:rowOff>
    </xdr:from>
    <xdr:to>
      <xdr:col>1</xdr:col>
      <xdr:colOff>1266825</xdr:colOff>
      <xdr:row>6</xdr:row>
      <xdr:rowOff>180975</xdr:rowOff>
    </xdr:to>
    <xdr:pic>
      <xdr:nvPicPr>
        <xdr:cNvPr id="6154" name="Picture 1" descr="Logo"/>
        <xdr:cNvPicPr>
          <a:picLocks noChangeAspect="1" noChangeArrowheads="1"/>
        </xdr:cNvPicPr>
      </xdr:nvPicPr>
      <xdr:blipFill>
        <a:blip xmlns:r="http://schemas.openxmlformats.org/officeDocument/2006/relationships" r:embed="rId1" cstate="print"/>
        <a:srcRect/>
        <a:stretch>
          <a:fillRect/>
        </a:stretch>
      </xdr:blipFill>
      <xdr:spPr bwMode="auto">
        <a:xfrm>
          <a:off x="133350" y="0"/>
          <a:ext cx="1457325" cy="1228725"/>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57150</xdr:colOff>
      <xdr:row>0</xdr:row>
      <xdr:rowOff>0</xdr:rowOff>
    </xdr:from>
    <xdr:to>
      <xdr:col>1</xdr:col>
      <xdr:colOff>1143000</xdr:colOff>
      <xdr:row>6</xdr:row>
      <xdr:rowOff>180975</xdr:rowOff>
    </xdr:to>
    <xdr:pic>
      <xdr:nvPicPr>
        <xdr:cNvPr id="2058" name="Picture 1" descr="Logo"/>
        <xdr:cNvPicPr>
          <a:picLocks noChangeAspect="1" noChangeArrowheads="1"/>
        </xdr:cNvPicPr>
      </xdr:nvPicPr>
      <xdr:blipFill>
        <a:blip xmlns:r="http://schemas.openxmlformats.org/officeDocument/2006/relationships" r:embed="rId1" cstate="print"/>
        <a:srcRect/>
        <a:stretch>
          <a:fillRect/>
        </a:stretch>
      </xdr:blipFill>
      <xdr:spPr bwMode="auto">
        <a:xfrm>
          <a:off x="57150" y="0"/>
          <a:ext cx="1552575" cy="1247775"/>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57150</xdr:colOff>
      <xdr:row>0</xdr:row>
      <xdr:rowOff>0</xdr:rowOff>
    </xdr:from>
    <xdr:to>
      <xdr:col>1</xdr:col>
      <xdr:colOff>1143000</xdr:colOff>
      <xdr:row>6</xdr:row>
      <xdr:rowOff>180975</xdr:rowOff>
    </xdr:to>
    <xdr:pic>
      <xdr:nvPicPr>
        <xdr:cNvPr id="62474" name="Picture 1" descr="Logo"/>
        <xdr:cNvPicPr>
          <a:picLocks noChangeAspect="1" noChangeArrowheads="1"/>
        </xdr:cNvPicPr>
      </xdr:nvPicPr>
      <xdr:blipFill>
        <a:blip xmlns:r="http://schemas.openxmlformats.org/officeDocument/2006/relationships" r:embed="rId1" cstate="print"/>
        <a:srcRect/>
        <a:stretch>
          <a:fillRect/>
        </a:stretch>
      </xdr:blipFill>
      <xdr:spPr bwMode="auto">
        <a:xfrm>
          <a:off x="57150" y="0"/>
          <a:ext cx="1447800" cy="1285875"/>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152400</xdr:colOff>
      <xdr:row>0</xdr:row>
      <xdr:rowOff>0</xdr:rowOff>
    </xdr:from>
    <xdr:to>
      <xdr:col>1</xdr:col>
      <xdr:colOff>1238250</xdr:colOff>
      <xdr:row>6</xdr:row>
      <xdr:rowOff>180975</xdr:rowOff>
    </xdr:to>
    <xdr:pic>
      <xdr:nvPicPr>
        <xdr:cNvPr id="4106" name="Picture 1" descr="Logo"/>
        <xdr:cNvPicPr>
          <a:picLocks noChangeAspect="1" noChangeArrowheads="1"/>
        </xdr:cNvPicPr>
      </xdr:nvPicPr>
      <xdr:blipFill>
        <a:blip xmlns:r="http://schemas.openxmlformats.org/officeDocument/2006/relationships" r:embed="rId1" cstate="print"/>
        <a:srcRect/>
        <a:stretch>
          <a:fillRect/>
        </a:stretch>
      </xdr:blipFill>
      <xdr:spPr bwMode="auto">
        <a:xfrm>
          <a:off x="152400" y="0"/>
          <a:ext cx="1514475" cy="1209675"/>
        </a:xfrm>
        <a:prstGeom prst="rect">
          <a:avLst/>
        </a:prstGeom>
        <a:noFill/>
        <a:ln w="9525">
          <a:noFill/>
          <a:miter lim="800000"/>
          <a:headEnd/>
          <a:tailEnd/>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152400</xdr:colOff>
      <xdr:row>0</xdr:row>
      <xdr:rowOff>0</xdr:rowOff>
    </xdr:from>
    <xdr:to>
      <xdr:col>1</xdr:col>
      <xdr:colOff>1238250</xdr:colOff>
      <xdr:row>6</xdr:row>
      <xdr:rowOff>180975</xdr:rowOff>
    </xdr:to>
    <xdr:pic>
      <xdr:nvPicPr>
        <xdr:cNvPr id="3082" name="Picture 1" descr="Logo"/>
        <xdr:cNvPicPr>
          <a:picLocks noChangeAspect="1" noChangeArrowheads="1"/>
        </xdr:cNvPicPr>
      </xdr:nvPicPr>
      <xdr:blipFill>
        <a:blip xmlns:r="http://schemas.openxmlformats.org/officeDocument/2006/relationships" r:embed="rId1" cstate="print"/>
        <a:srcRect/>
        <a:stretch>
          <a:fillRect/>
        </a:stretch>
      </xdr:blipFill>
      <xdr:spPr bwMode="auto">
        <a:xfrm>
          <a:off x="152400" y="0"/>
          <a:ext cx="1847850" cy="1171575"/>
        </a:xfrm>
        <a:prstGeom prst="rect">
          <a:avLst/>
        </a:prstGeom>
        <a:noFill/>
        <a:ln w="9525">
          <a:noFill/>
          <a:miter lim="800000"/>
          <a:headEnd/>
          <a:tailEnd/>
        </a:ln>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333375</xdr:colOff>
      <xdr:row>0</xdr:row>
      <xdr:rowOff>57150</xdr:rowOff>
    </xdr:from>
    <xdr:to>
      <xdr:col>1</xdr:col>
      <xdr:colOff>1419225</xdr:colOff>
      <xdr:row>6</xdr:row>
      <xdr:rowOff>238125</xdr:rowOff>
    </xdr:to>
    <xdr:pic>
      <xdr:nvPicPr>
        <xdr:cNvPr id="63498" name="Picture 1" descr="Logo"/>
        <xdr:cNvPicPr>
          <a:picLocks noChangeAspect="1" noChangeArrowheads="1"/>
        </xdr:cNvPicPr>
      </xdr:nvPicPr>
      <xdr:blipFill>
        <a:blip xmlns:r="http://schemas.openxmlformats.org/officeDocument/2006/relationships" r:embed="rId1" cstate="print"/>
        <a:srcRect/>
        <a:stretch>
          <a:fillRect/>
        </a:stretch>
      </xdr:blipFill>
      <xdr:spPr bwMode="auto">
        <a:xfrm>
          <a:off x="333375" y="57150"/>
          <a:ext cx="1847850" cy="1343025"/>
        </a:xfrm>
        <a:prstGeom prst="rect">
          <a:avLst/>
        </a:prstGeom>
        <a:noFill/>
        <a:ln w="9525">
          <a:noFill/>
          <a:miter lim="800000"/>
          <a:headEnd/>
          <a:tailEnd/>
        </a:ln>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133350</xdr:colOff>
      <xdr:row>0</xdr:row>
      <xdr:rowOff>47625</xdr:rowOff>
    </xdr:from>
    <xdr:to>
      <xdr:col>1</xdr:col>
      <xdr:colOff>1066800</xdr:colOff>
      <xdr:row>6</xdr:row>
      <xdr:rowOff>228600</xdr:rowOff>
    </xdr:to>
    <xdr:pic>
      <xdr:nvPicPr>
        <xdr:cNvPr id="1034" name="Picture 1" descr="Logo"/>
        <xdr:cNvPicPr>
          <a:picLocks noChangeAspect="1" noChangeArrowheads="1"/>
        </xdr:cNvPicPr>
      </xdr:nvPicPr>
      <xdr:blipFill>
        <a:blip xmlns:r="http://schemas.openxmlformats.org/officeDocument/2006/relationships" r:embed="rId1" cstate="print"/>
        <a:srcRect/>
        <a:stretch>
          <a:fillRect/>
        </a:stretch>
      </xdr:blipFill>
      <xdr:spPr bwMode="auto">
        <a:xfrm>
          <a:off x="133350" y="47625"/>
          <a:ext cx="1533525" cy="1171575"/>
        </a:xfrm>
        <a:prstGeom prst="rect">
          <a:avLst/>
        </a:prstGeom>
        <a:noFill/>
        <a:ln w="9525">
          <a:noFill/>
          <a:miter lim="800000"/>
          <a:headEnd/>
          <a:tailEnd/>
        </a:ln>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323850</xdr:colOff>
      <xdr:row>0</xdr:row>
      <xdr:rowOff>57150</xdr:rowOff>
    </xdr:from>
    <xdr:to>
      <xdr:col>1</xdr:col>
      <xdr:colOff>1257300</xdr:colOff>
      <xdr:row>6</xdr:row>
      <xdr:rowOff>238125</xdr:rowOff>
    </xdr:to>
    <xdr:pic>
      <xdr:nvPicPr>
        <xdr:cNvPr id="20564" name="Picture 67" descr="Logo"/>
        <xdr:cNvPicPr>
          <a:picLocks noChangeAspect="1" noChangeArrowheads="1"/>
        </xdr:cNvPicPr>
      </xdr:nvPicPr>
      <xdr:blipFill>
        <a:blip xmlns:r="http://schemas.openxmlformats.org/officeDocument/2006/relationships" r:embed="rId1" cstate="print"/>
        <a:srcRect/>
        <a:stretch>
          <a:fillRect/>
        </a:stretch>
      </xdr:blipFill>
      <xdr:spPr bwMode="auto">
        <a:xfrm>
          <a:off x="323850" y="57150"/>
          <a:ext cx="1514475" cy="1171575"/>
        </a:xfrm>
        <a:prstGeom prst="rect">
          <a:avLst/>
        </a:prstGeom>
        <a:noFill/>
        <a:ln w="9525">
          <a:noFill/>
          <a:miter lim="800000"/>
          <a:headEnd/>
          <a:tailEnd/>
        </a:ln>
      </xdr:spPr>
    </xdr:pic>
    <xdr:clientData/>
  </xdr:twoCellAnchor>
</xdr:wsDr>
</file>

<file path=xl/drawings/drawing9.xml><?xml version="1.0" encoding="utf-8"?>
<xdr:wsDr xmlns:xdr="http://schemas.openxmlformats.org/drawingml/2006/spreadsheetDrawing" xmlns:a="http://schemas.openxmlformats.org/drawingml/2006/main">
  <xdr:twoCellAnchor>
    <xdr:from>
      <xdr:col>1</xdr:col>
      <xdr:colOff>371475</xdr:colOff>
      <xdr:row>20</xdr:row>
      <xdr:rowOff>104775</xdr:rowOff>
    </xdr:from>
    <xdr:to>
      <xdr:col>5</xdr:col>
      <xdr:colOff>866775</xdr:colOff>
      <xdr:row>40</xdr:row>
      <xdr:rowOff>104775</xdr:rowOff>
    </xdr:to>
    <xdr:graphicFrame macro="">
      <xdr:nvGraphicFramePr>
        <xdr:cNvPr id="7238" name="3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152400</xdr:colOff>
      <xdr:row>0</xdr:row>
      <xdr:rowOff>57150</xdr:rowOff>
    </xdr:from>
    <xdr:to>
      <xdr:col>1</xdr:col>
      <xdr:colOff>1085850</xdr:colOff>
      <xdr:row>7</xdr:row>
      <xdr:rowOff>0</xdr:rowOff>
    </xdr:to>
    <xdr:pic>
      <xdr:nvPicPr>
        <xdr:cNvPr id="7239" name="Picture 53" descr="Logo"/>
        <xdr:cNvPicPr>
          <a:picLocks noChangeAspect="1" noChangeArrowheads="1"/>
        </xdr:cNvPicPr>
      </xdr:nvPicPr>
      <xdr:blipFill>
        <a:blip xmlns:r="http://schemas.openxmlformats.org/officeDocument/2006/relationships" r:embed="rId2" cstate="print"/>
        <a:srcRect/>
        <a:stretch>
          <a:fillRect/>
        </a:stretch>
      </xdr:blipFill>
      <xdr:spPr bwMode="auto">
        <a:xfrm>
          <a:off x="152400" y="57150"/>
          <a:ext cx="1695450" cy="1200150"/>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CAMPBELLP\JACAOLCAMP\PAT-POA%20Y%20OTROS%202007-2009\PAT%202007%20A%202009%20MONITOREO\POA-2010\Documents%20and%20Settings\PERSONAL\Configuraci&#243;n%20local\Archivos%20temporales%20de%20Internet\Content.IE5\7KLRZGH1\POA"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POA-01"/>
      <sheetName val="POA-02"/>
      <sheetName val="POA-03"/>
      <sheetName val="POA-04"/>
      <sheetName val="POA-05"/>
      <sheetName val="POA-06"/>
      <sheetName val="POA-07"/>
      <sheetName val="grafico"/>
    </sheetNames>
    <sheetDataSet>
      <sheetData sheetId="0" refreshError="1">
        <row r="3">
          <cell r="C3" t="str">
            <v>CONTROL Y MONITOREO AMBIENTAL</v>
          </cell>
        </row>
        <row r="4">
          <cell r="C4" t="str">
            <v>CALIDAD DEL AIRE</v>
          </cell>
        </row>
        <row r="7">
          <cell r="C7">
            <v>0</v>
          </cell>
        </row>
      </sheetData>
      <sheetData sheetId="1"/>
      <sheetData sheetId="2"/>
      <sheetData sheetId="3"/>
      <sheetData sheetId="4"/>
      <sheetData sheetId="5" refreshError="1">
        <row r="18">
          <cell r="D18">
            <v>0</v>
          </cell>
        </row>
      </sheetData>
      <sheetData sheetId="6"/>
      <sheetData sheetId="7"/>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dimension ref="A1:J29"/>
  <sheetViews>
    <sheetView tabSelected="1" workbookViewId="0">
      <selection activeCell="C12" sqref="C12"/>
    </sheetView>
  </sheetViews>
  <sheetFormatPr baseColWidth="10" defaultRowHeight="12.75"/>
  <cols>
    <col min="1" max="1" width="4.85546875" customWidth="1"/>
    <col min="2" max="2" width="21.7109375" customWidth="1"/>
    <col min="3" max="3" width="16.85546875" customWidth="1"/>
    <col min="4" max="4" width="23.42578125" customWidth="1"/>
    <col min="5" max="5" width="12.28515625" customWidth="1"/>
    <col min="6" max="6" width="10.140625" customWidth="1"/>
    <col min="7" max="7" width="10.7109375" customWidth="1"/>
    <col min="8" max="8" width="21.42578125" customWidth="1"/>
    <col min="9" max="9" width="12.85546875" customWidth="1"/>
    <col min="10" max="10" width="13.42578125" customWidth="1"/>
    <col min="11" max="11" width="21.5703125" customWidth="1"/>
  </cols>
  <sheetData>
    <row r="1" spans="1:10" ht="15" customHeight="1">
      <c r="A1" s="261"/>
      <c r="B1" s="261"/>
      <c r="C1" s="262" t="s">
        <v>248</v>
      </c>
      <c r="D1" s="263"/>
      <c r="E1" s="263"/>
      <c r="F1" s="263"/>
      <c r="G1" s="263"/>
      <c r="H1" s="263"/>
      <c r="I1" s="165"/>
    </row>
    <row r="2" spans="1:10">
      <c r="A2" s="261"/>
      <c r="B2" s="261"/>
      <c r="C2" s="264"/>
      <c r="D2" s="265"/>
      <c r="E2" s="265"/>
      <c r="F2" s="265"/>
      <c r="G2" s="265"/>
      <c r="H2" s="265"/>
      <c r="I2" s="165"/>
    </row>
    <row r="3" spans="1:10">
      <c r="A3" s="261"/>
      <c r="B3" s="261"/>
      <c r="C3" s="264"/>
      <c r="D3" s="265"/>
      <c r="E3" s="265"/>
      <c r="F3" s="265"/>
      <c r="G3" s="265"/>
      <c r="H3" s="265"/>
      <c r="I3" s="165" t="s">
        <v>221</v>
      </c>
    </row>
    <row r="4" spans="1:10">
      <c r="A4" s="261"/>
      <c r="B4" s="261"/>
      <c r="C4" s="266"/>
      <c r="D4" s="267"/>
      <c r="E4" s="267"/>
      <c r="F4" s="267"/>
      <c r="G4" s="267"/>
      <c r="H4" s="267"/>
      <c r="I4" s="165" t="s">
        <v>227</v>
      </c>
    </row>
    <row r="5" spans="1:10" ht="16.5" customHeight="1">
      <c r="A5" s="261"/>
      <c r="B5" s="261"/>
      <c r="C5" s="268" t="s">
        <v>223</v>
      </c>
      <c r="D5" s="268"/>
      <c r="E5" s="268"/>
      <c r="F5" s="269" t="s">
        <v>224</v>
      </c>
      <c r="G5" s="269"/>
      <c r="H5" s="269"/>
      <c r="I5" s="165"/>
      <c r="J5" s="110"/>
    </row>
    <row r="6" spans="1:10" ht="12.75" customHeight="1">
      <c r="A6" s="261"/>
      <c r="B6" s="261"/>
      <c r="C6" s="268">
        <v>0</v>
      </c>
      <c r="D6" s="268"/>
      <c r="E6" s="268"/>
      <c r="F6" s="269" t="s">
        <v>225</v>
      </c>
      <c r="G6" s="269"/>
      <c r="H6" s="269"/>
      <c r="I6" s="165"/>
      <c r="J6" s="110"/>
    </row>
    <row r="7" spans="1:10" ht="22.5">
      <c r="A7" s="261"/>
      <c r="B7" s="261"/>
      <c r="C7" s="166"/>
      <c r="D7" s="166"/>
      <c r="E7" s="166"/>
      <c r="F7" s="167"/>
      <c r="G7" s="167"/>
      <c r="H7" s="167"/>
      <c r="I7" s="166"/>
      <c r="J7" s="146"/>
    </row>
    <row r="8" spans="1:10" ht="16.5">
      <c r="A8" s="147" t="s">
        <v>59</v>
      </c>
      <c r="B8" s="147"/>
      <c r="C8" s="238" t="s">
        <v>60</v>
      </c>
      <c r="D8" s="238"/>
      <c r="E8" s="149"/>
      <c r="F8" s="149"/>
      <c r="G8" s="149"/>
      <c r="H8" s="151" t="s">
        <v>31</v>
      </c>
      <c r="I8" s="151" t="s">
        <v>226</v>
      </c>
      <c r="J8" s="146"/>
    </row>
    <row r="9" spans="1:10" ht="16.5">
      <c r="A9" s="152" t="s">
        <v>14</v>
      </c>
      <c r="B9" s="152"/>
      <c r="C9" s="182">
        <f>C11</f>
        <v>1683440133</v>
      </c>
      <c r="D9" s="153"/>
      <c r="E9" s="146"/>
      <c r="F9" s="154"/>
      <c r="G9" s="149"/>
      <c r="H9" s="150"/>
      <c r="I9" s="151"/>
      <c r="J9" s="146"/>
    </row>
    <row r="10" spans="1:10" ht="16.5">
      <c r="A10" s="152" t="s">
        <v>15</v>
      </c>
      <c r="B10" s="152"/>
      <c r="C10" s="155">
        <v>0</v>
      </c>
      <c r="D10" s="146"/>
      <c r="E10" s="146"/>
      <c r="F10" s="149"/>
      <c r="G10" s="149"/>
      <c r="H10" s="150"/>
      <c r="I10" s="151"/>
      <c r="J10" s="146"/>
    </row>
    <row r="11" spans="1:10" ht="16.5">
      <c r="A11" s="152" t="s">
        <v>220</v>
      </c>
      <c r="B11" s="152"/>
      <c r="C11" s="182">
        <f>885525491+53821336+744093306</f>
        <v>1683440133</v>
      </c>
      <c r="D11" s="146"/>
      <c r="E11" s="146"/>
      <c r="F11" s="149"/>
      <c r="G11" s="149"/>
      <c r="H11" s="150"/>
      <c r="I11" s="151"/>
      <c r="J11" s="146"/>
    </row>
    <row r="12" spans="1:10" ht="13.5" thickBot="1">
      <c r="A12" s="1" t="s">
        <v>0</v>
      </c>
      <c r="B12" s="2"/>
      <c r="C12" s="2"/>
      <c r="D12" s="2"/>
      <c r="E12" s="2"/>
      <c r="F12" s="2"/>
      <c r="G12" s="2"/>
      <c r="H12" s="2"/>
      <c r="I12" s="2"/>
      <c r="J12" s="3" t="s">
        <v>1</v>
      </c>
    </row>
    <row r="13" spans="1:10" ht="13.5" thickBot="1">
      <c r="A13" s="253" t="s">
        <v>2</v>
      </c>
      <c r="B13" s="243" t="s">
        <v>3</v>
      </c>
      <c r="C13" s="259" t="s">
        <v>175</v>
      </c>
      <c r="D13" s="239" t="s">
        <v>4</v>
      </c>
      <c r="E13" s="256" t="s">
        <v>5</v>
      </c>
      <c r="F13" s="257"/>
      <c r="G13" s="258"/>
      <c r="H13" s="239" t="s">
        <v>6</v>
      </c>
      <c r="I13" s="243" t="s">
        <v>7</v>
      </c>
      <c r="J13" s="245" t="s">
        <v>8</v>
      </c>
    </row>
    <row r="14" spans="1:10" ht="23.25" thickBot="1">
      <c r="A14" s="254"/>
      <c r="B14" s="244"/>
      <c r="C14" s="260"/>
      <c r="D14" s="240"/>
      <c r="E14" s="65" t="s">
        <v>9</v>
      </c>
      <c r="F14" s="109" t="s">
        <v>10</v>
      </c>
      <c r="G14" s="65" t="s">
        <v>160</v>
      </c>
      <c r="H14" s="240"/>
      <c r="I14" s="244"/>
      <c r="J14" s="246"/>
    </row>
    <row r="15" spans="1:10" ht="71.25" customHeight="1" thickBot="1">
      <c r="A15" s="138">
        <v>1</v>
      </c>
      <c r="B15" s="141" t="s">
        <v>208</v>
      </c>
      <c r="C15" s="139">
        <f>'POA-ACTIVIDADES'!C52</f>
        <v>51000000</v>
      </c>
      <c r="D15" s="138" t="s">
        <v>130</v>
      </c>
      <c r="E15" s="137">
        <v>40544</v>
      </c>
      <c r="F15" s="137">
        <v>40908</v>
      </c>
      <c r="G15" s="138">
        <v>12</v>
      </c>
      <c r="H15" s="156" t="s">
        <v>170</v>
      </c>
      <c r="I15" s="87">
        <v>1.4</v>
      </c>
      <c r="J15" s="62" t="s">
        <v>205</v>
      </c>
    </row>
    <row r="16" spans="1:10" ht="34.5" thickBot="1">
      <c r="A16" s="247">
        <v>2</v>
      </c>
      <c r="B16" s="247" t="s">
        <v>12</v>
      </c>
      <c r="C16" s="241">
        <f>'POA-ACTIVIDADES'!D52</f>
        <v>38000000</v>
      </c>
      <c r="D16" s="247" t="s">
        <v>168</v>
      </c>
      <c r="E16" s="79">
        <v>40544</v>
      </c>
      <c r="F16" s="79">
        <v>40908</v>
      </c>
      <c r="G16" s="62">
        <v>12</v>
      </c>
      <c r="H16" s="156" t="s">
        <v>12</v>
      </c>
      <c r="I16" s="63">
        <v>500</v>
      </c>
      <c r="J16" s="62" t="s">
        <v>205</v>
      </c>
    </row>
    <row r="17" spans="1:10" ht="34.5" thickBot="1">
      <c r="A17" s="248"/>
      <c r="B17" s="255"/>
      <c r="C17" s="242"/>
      <c r="D17" s="255"/>
      <c r="E17" s="137">
        <v>40756</v>
      </c>
      <c r="F17" s="137">
        <v>40908</v>
      </c>
      <c r="G17" s="99">
        <v>6</v>
      </c>
      <c r="H17" s="141" t="s">
        <v>199</v>
      </c>
      <c r="I17" s="100">
        <v>10</v>
      </c>
      <c r="J17" s="138" t="s">
        <v>205</v>
      </c>
    </row>
    <row r="18" spans="1:10" ht="93.75" customHeight="1" thickBot="1">
      <c r="A18" s="90">
        <v>3</v>
      </c>
      <c r="B18" s="231" t="s">
        <v>211</v>
      </c>
      <c r="C18" s="160">
        <f>'POA-ACTIVIDADES'!E52</f>
        <v>83821336</v>
      </c>
      <c r="D18" s="159" t="s">
        <v>179</v>
      </c>
      <c r="E18" s="161">
        <v>40725</v>
      </c>
      <c r="F18" s="161">
        <v>40908</v>
      </c>
      <c r="G18" s="162"/>
      <c r="H18" s="163" t="s">
        <v>182</v>
      </c>
      <c r="I18" s="230">
        <v>0</v>
      </c>
      <c r="J18" s="162" t="s">
        <v>205</v>
      </c>
    </row>
    <row r="19" spans="1:10" ht="34.5" customHeight="1" thickBot="1">
      <c r="A19" s="95">
        <v>4</v>
      </c>
      <c r="B19" s="163" t="s">
        <v>214</v>
      </c>
      <c r="C19" s="160">
        <f>'POA-ACTIVIDADES'!F52</f>
        <v>202018869</v>
      </c>
      <c r="D19" s="159" t="s">
        <v>197</v>
      </c>
      <c r="E19" s="161">
        <v>40756</v>
      </c>
      <c r="F19" s="161">
        <v>40908</v>
      </c>
      <c r="G19" s="162">
        <v>5</v>
      </c>
      <c r="H19" s="163" t="s">
        <v>217</v>
      </c>
      <c r="I19" s="164">
        <v>1</v>
      </c>
      <c r="J19" s="162" t="s">
        <v>205</v>
      </c>
    </row>
    <row r="20" spans="1:10" ht="71.25" customHeight="1" thickBot="1">
      <c r="A20" s="90">
        <v>5</v>
      </c>
      <c r="B20" s="142" t="s">
        <v>178</v>
      </c>
      <c r="C20" s="140">
        <f>'POA-ACTIVIDADES'!H52</f>
        <v>20000000</v>
      </c>
      <c r="D20" s="96" t="s">
        <v>180</v>
      </c>
      <c r="E20" s="97">
        <v>40634</v>
      </c>
      <c r="F20" s="97">
        <v>40908</v>
      </c>
      <c r="G20" s="98">
        <v>9</v>
      </c>
      <c r="H20" s="142" t="s">
        <v>172</v>
      </c>
      <c r="I20" s="111">
        <v>25</v>
      </c>
      <c r="J20" s="98" t="s">
        <v>205</v>
      </c>
    </row>
    <row r="21" spans="1:10" ht="58.5" customHeight="1" thickBot="1">
      <c r="A21" s="247">
        <v>6</v>
      </c>
      <c r="B21" s="249" t="s">
        <v>131</v>
      </c>
      <c r="C21" s="251">
        <f>'POA-ACTIVIDADES'!H52</f>
        <v>20000000</v>
      </c>
      <c r="D21" s="91" t="s">
        <v>130</v>
      </c>
      <c r="E21" s="97">
        <v>40544</v>
      </c>
      <c r="F21" s="97">
        <v>40908</v>
      </c>
      <c r="G21" s="98">
        <v>12</v>
      </c>
      <c r="H21" s="156" t="s">
        <v>198</v>
      </c>
      <c r="I21" s="63">
        <v>13</v>
      </c>
      <c r="J21" s="62" t="s">
        <v>205</v>
      </c>
    </row>
    <row r="22" spans="1:10" ht="48" customHeight="1" thickBot="1">
      <c r="A22" s="248"/>
      <c r="B22" s="250"/>
      <c r="C22" s="252"/>
      <c r="D22" s="91" t="s">
        <v>130</v>
      </c>
      <c r="E22" s="97">
        <v>40544</v>
      </c>
      <c r="F22" s="97">
        <v>40908</v>
      </c>
      <c r="G22" s="98">
        <v>12</v>
      </c>
      <c r="H22" s="156" t="s">
        <v>171</v>
      </c>
      <c r="I22" s="98">
        <v>10</v>
      </c>
      <c r="J22" s="62" t="s">
        <v>205</v>
      </c>
    </row>
    <row r="23" spans="1:10" ht="60" customHeight="1" thickBot="1">
      <c r="A23" s="62">
        <v>7</v>
      </c>
      <c r="B23" s="156" t="s">
        <v>206</v>
      </c>
      <c r="C23" s="111">
        <f>'POA-ACTIVIDADES'!I52</f>
        <v>1151599928</v>
      </c>
      <c r="D23" s="96" t="s">
        <v>130</v>
      </c>
      <c r="E23" s="97">
        <v>40787</v>
      </c>
      <c r="F23" s="97">
        <v>40908</v>
      </c>
      <c r="G23" s="98">
        <v>6</v>
      </c>
      <c r="H23" s="156" t="s">
        <v>200</v>
      </c>
      <c r="I23" s="136">
        <v>1</v>
      </c>
      <c r="J23" s="62" t="s">
        <v>205</v>
      </c>
    </row>
    <row r="24" spans="1:10" ht="34.5" thickBot="1">
      <c r="A24" s="62">
        <v>8</v>
      </c>
      <c r="B24" s="156" t="s">
        <v>207</v>
      </c>
      <c r="C24" s="111">
        <f>'POA-ACTIVIDADES'!J52</f>
        <v>75000000</v>
      </c>
      <c r="D24" s="96" t="s">
        <v>203</v>
      </c>
      <c r="E24" s="97">
        <v>40269</v>
      </c>
      <c r="F24" s="97">
        <v>40908</v>
      </c>
      <c r="G24" s="98">
        <v>12</v>
      </c>
      <c r="H24" s="156" t="s">
        <v>201</v>
      </c>
      <c r="I24" s="98">
        <v>1</v>
      </c>
      <c r="J24" s="62" t="s">
        <v>205</v>
      </c>
    </row>
    <row r="25" spans="1:10" ht="39" customHeight="1" thickBot="1">
      <c r="A25" s="62">
        <v>9</v>
      </c>
      <c r="B25" s="156" t="s">
        <v>202</v>
      </c>
      <c r="C25" s="100">
        <f>'POA-ACTIVIDADES'!K52</f>
        <v>42000000</v>
      </c>
      <c r="D25" s="96" t="s">
        <v>130</v>
      </c>
      <c r="E25" s="97">
        <v>40756</v>
      </c>
      <c r="F25" s="97">
        <v>40908</v>
      </c>
      <c r="G25" s="98">
        <v>6</v>
      </c>
      <c r="H25" s="156" t="s">
        <v>204</v>
      </c>
      <c r="I25" s="98">
        <v>6</v>
      </c>
      <c r="J25" s="62" t="s">
        <v>205</v>
      </c>
    </row>
    <row r="26" spans="1:10" ht="13.5" thickBot="1">
      <c r="C26" s="157">
        <f>SUM(C15:C25)</f>
        <v>1683440133</v>
      </c>
    </row>
    <row r="29" spans="1:10">
      <c r="C29" s="28"/>
    </row>
  </sheetData>
  <mergeCells count="22">
    <mergeCell ref="A1:B7"/>
    <mergeCell ref="C1:H4"/>
    <mergeCell ref="C5:E5"/>
    <mergeCell ref="F5:H5"/>
    <mergeCell ref="C6:E6"/>
    <mergeCell ref="F6:H6"/>
    <mergeCell ref="J13:J14"/>
    <mergeCell ref="A21:A22"/>
    <mergeCell ref="B21:B22"/>
    <mergeCell ref="C21:C22"/>
    <mergeCell ref="A13:A14"/>
    <mergeCell ref="B13:B14"/>
    <mergeCell ref="A16:A17"/>
    <mergeCell ref="B16:B17"/>
    <mergeCell ref="D16:D17"/>
    <mergeCell ref="E13:G13"/>
    <mergeCell ref="C13:C14"/>
    <mergeCell ref="C8:D8"/>
    <mergeCell ref="D13:D14"/>
    <mergeCell ref="C16:C17"/>
    <mergeCell ref="H13:H14"/>
    <mergeCell ref="I13:I14"/>
  </mergeCells>
  <phoneticPr fontId="9" type="noConversion"/>
  <printOptions horizontalCentered="1" verticalCentered="1"/>
  <pageMargins left="0.98425196850393704" right="0.98425196850393704" top="0.98425196850393704" bottom="0.98425196850393704" header="0" footer="0"/>
  <pageSetup paperSize="5" scale="95" orientation="landscape" horizontalDpi="4294967295" r:id="rId1"/>
  <headerFooter alignWithMargins="0"/>
  <drawing r:id="rId2"/>
</worksheet>
</file>

<file path=xl/worksheets/sheet2.xml><?xml version="1.0" encoding="utf-8"?>
<worksheet xmlns="http://schemas.openxmlformats.org/spreadsheetml/2006/main" xmlns:r="http://schemas.openxmlformats.org/officeDocument/2006/relationships">
  <dimension ref="A1:J32"/>
  <sheetViews>
    <sheetView topLeftCell="A4" workbookViewId="0">
      <selection activeCell="G29" sqref="G29"/>
    </sheetView>
  </sheetViews>
  <sheetFormatPr baseColWidth="10" defaultRowHeight="12.75"/>
  <cols>
    <col min="1" max="1" width="7" customWidth="1"/>
    <col min="2" max="2" width="24.140625" customWidth="1"/>
    <col min="3" max="3" width="16.5703125" customWidth="1"/>
    <col min="4" max="4" width="23" customWidth="1"/>
    <col min="5" max="5" width="15.42578125" bestFit="1" customWidth="1"/>
    <col min="6" max="6" width="12.140625" bestFit="1" customWidth="1"/>
    <col min="9" max="9" width="12.7109375" customWidth="1"/>
    <col min="10" max="10" width="16.7109375" customWidth="1"/>
  </cols>
  <sheetData>
    <row r="1" spans="1:10" ht="15" customHeight="1">
      <c r="A1" s="261"/>
      <c r="B1" s="261"/>
      <c r="C1" s="262" t="s">
        <v>234</v>
      </c>
      <c r="D1" s="263"/>
      <c r="E1" s="263"/>
      <c r="F1" s="263"/>
      <c r="G1" s="263"/>
      <c r="H1" s="263"/>
      <c r="I1" s="165"/>
    </row>
    <row r="2" spans="1:10" ht="16.5" customHeight="1">
      <c r="A2" s="261"/>
      <c r="B2" s="261"/>
      <c r="C2" s="264"/>
      <c r="D2" s="265"/>
      <c r="E2" s="265"/>
      <c r="F2" s="265"/>
      <c r="G2" s="265"/>
      <c r="H2" s="265"/>
      <c r="I2" s="165"/>
    </row>
    <row r="3" spans="1:10">
      <c r="A3" s="261"/>
      <c r="B3" s="261"/>
      <c r="C3" s="264"/>
      <c r="D3" s="265"/>
      <c r="E3" s="265"/>
      <c r="F3" s="265"/>
      <c r="G3" s="265"/>
      <c r="H3" s="265"/>
      <c r="I3" s="165" t="s">
        <v>221</v>
      </c>
    </row>
    <row r="4" spans="1:10">
      <c r="A4" s="261"/>
      <c r="B4" s="261"/>
      <c r="C4" s="266"/>
      <c r="D4" s="267"/>
      <c r="E4" s="267"/>
      <c r="F4" s="267"/>
      <c r="G4" s="267"/>
      <c r="H4" s="267"/>
      <c r="I4" s="165" t="s">
        <v>228</v>
      </c>
    </row>
    <row r="5" spans="1:10" ht="13.5">
      <c r="A5" s="261"/>
      <c r="B5" s="261"/>
      <c r="C5" s="268" t="s">
        <v>223</v>
      </c>
      <c r="D5" s="268"/>
      <c r="E5" s="268"/>
      <c r="F5" s="269" t="s">
        <v>224</v>
      </c>
      <c r="G5" s="269"/>
      <c r="H5" s="269"/>
      <c r="I5" s="165"/>
    </row>
    <row r="6" spans="1:10" ht="13.5">
      <c r="A6" s="261"/>
      <c r="B6" s="261"/>
      <c r="C6" s="268">
        <v>0</v>
      </c>
      <c r="D6" s="268"/>
      <c r="E6" s="268"/>
      <c r="F6" s="269" t="s">
        <v>225</v>
      </c>
      <c r="G6" s="269"/>
      <c r="H6" s="269"/>
      <c r="I6" s="165"/>
    </row>
    <row r="7" spans="1:10" ht="15.75" customHeight="1">
      <c r="A7" s="261"/>
      <c r="B7" s="261"/>
      <c r="C7" s="166"/>
      <c r="D7" s="166"/>
      <c r="E7" s="166"/>
      <c r="F7" s="167"/>
      <c r="G7" s="167"/>
      <c r="H7" s="167"/>
      <c r="I7" s="166"/>
      <c r="J7" s="143"/>
    </row>
    <row r="8" spans="1:10" ht="16.5">
      <c r="A8" s="147" t="s">
        <v>13</v>
      </c>
      <c r="B8" s="147"/>
      <c r="C8" s="272" t="s">
        <v>30</v>
      </c>
      <c r="D8" s="272"/>
      <c r="E8" s="272"/>
      <c r="F8" s="272"/>
      <c r="G8" s="272"/>
      <c r="H8" s="272"/>
      <c r="I8" s="169" t="s">
        <v>31</v>
      </c>
      <c r="J8" s="151" t="s">
        <v>226</v>
      </c>
    </row>
    <row r="9" spans="1:10" ht="16.5">
      <c r="A9" s="147"/>
      <c r="B9" s="147"/>
      <c r="C9" s="169"/>
      <c r="D9" s="169"/>
      <c r="E9" s="169"/>
      <c r="F9" s="169"/>
      <c r="G9" s="169"/>
      <c r="H9" s="169"/>
      <c r="I9" s="169"/>
      <c r="J9" s="169"/>
    </row>
    <row r="10" spans="1:10" ht="16.5">
      <c r="A10" s="152" t="s">
        <v>14</v>
      </c>
      <c r="B10" s="152"/>
      <c r="C10" s="170"/>
      <c r="D10" s="181">
        <f>'POA-01'!C9</f>
        <v>1683440133</v>
      </c>
      <c r="E10" s="171"/>
      <c r="F10" s="171"/>
      <c r="G10" s="171"/>
      <c r="H10" s="171"/>
      <c r="I10" s="171"/>
      <c r="J10" s="152"/>
    </row>
    <row r="11" spans="1:10" ht="16.5">
      <c r="A11" s="152" t="s">
        <v>15</v>
      </c>
      <c r="B11" s="152"/>
      <c r="C11" s="143"/>
      <c r="D11" s="172">
        <v>0</v>
      </c>
      <c r="E11" s="171"/>
      <c r="F11" s="171"/>
      <c r="G11" s="171"/>
      <c r="H11" s="171"/>
      <c r="I11" s="171"/>
      <c r="J11" s="152"/>
    </row>
    <row r="12" spans="1:10" ht="15" customHeight="1">
      <c r="A12" s="152" t="s">
        <v>220</v>
      </c>
      <c r="B12" s="152"/>
      <c r="C12" s="143"/>
      <c r="D12" s="182">
        <f>D10</f>
        <v>1683440133</v>
      </c>
      <c r="E12" s="171"/>
      <c r="F12" s="171"/>
      <c r="G12" s="171"/>
      <c r="H12" s="171"/>
      <c r="I12" s="171"/>
      <c r="J12" s="152"/>
    </row>
    <row r="13" spans="1:10" ht="13.5" customHeight="1" thickBot="1">
      <c r="A13" s="1" t="s">
        <v>17</v>
      </c>
      <c r="B13" s="1"/>
      <c r="C13" s="1"/>
      <c r="D13" s="1"/>
      <c r="E13" s="1"/>
      <c r="F13" s="1"/>
      <c r="G13" s="1"/>
      <c r="H13" s="1"/>
      <c r="I13" s="1"/>
      <c r="J13" s="3" t="s">
        <v>18</v>
      </c>
    </row>
    <row r="14" spans="1:10" ht="22.5">
      <c r="A14" s="4" t="s">
        <v>2</v>
      </c>
      <c r="B14" s="5" t="s">
        <v>19</v>
      </c>
      <c r="C14" s="5" t="s">
        <v>20</v>
      </c>
      <c r="D14" s="5" t="s">
        <v>21</v>
      </c>
      <c r="E14" s="5" t="s">
        <v>5</v>
      </c>
      <c r="F14" s="5"/>
      <c r="G14" s="5"/>
      <c r="H14" s="5"/>
      <c r="I14" s="20" t="s">
        <v>22</v>
      </c>
      <c r="J14" s="21" t="s">
        <v>23</v>
      </c>
    </row>
    <row r="15" spans="1:10" ht="18.75" thickBot="1">
      <c r="A15" s="6"/>
      <c r="B15" s="9"/>
      <c r="C15" s="9"/>
      <c r="D15" s="9"/>
      <c r="E15" s="7" t="s">
        <v>9</v>
      </c>
      <c r="F15" s="7" t="s">
        <v>24</v>
      </c>
      <c r="G15" s="7" t="s">
        <v>11</v>
      </c>
      <c r="H15" s="7" t="s">
        <v>25</v>
      </c>
      <c r="I15" s="22"/>
      <c r="J15" s="23"/>
    </row>
    <row r="16" spans="1:10" ht="13.5" customHeight="1" thickBot="1">
      <c r="A16" s="270" t="s">
        <v>26</v>
      </c>
      <c r="B16" s="270"/>
      <c r="C16" s="270"/>
      <c r="D16" s="24"/>
      <c r="E16" s="24"/>
      <c r="F16" s="24"/>
      <c r="G16" s="24"/>
      <c r="H16" s="24"/>
      <c r="I16" s="24"/>
      <c r="J16" s="24"/>
    </row>
    <row r="17" spans="1:10" ht="13.5" thickBot="1">
      <c r="A17" s="113">
        <v>1</v>
      </c>
      <c r="B17" s="114"/>
      <c r="C17" s="168"/>
      <c r="D17" s="168"/>
      <c r="E17" s="115"/>
      <c r="F17" s="115"/>
      <c r="G17" s="116"/>
      <c r="H17" s="117"/>
      <c r="I17" s="118"/>
      <c r="J17" s="173"/>
    </row>
    <row r="18" spans="1:10" ht="13.5" thickBot="1">
      <c r="A18" s="113">
        <v>2</v>
      </c>
      <c r="B18" s="114"/>
      <c r="C18" s="112"/>
      <c r="D18" s="112"/>
      <c r="E18" s="115"/>
      <c r="F18" s="115"/>
      <c r="G18" s="116"/>
      <c r="H18" s="117"/>
      <c r="I18" s="118"/>
      <c r="J18" s="118"/>
    </row>
    <row r="19" spans="1:10" ht="13.5" thickBot="1">
      <c r="A19" s="113">
        <v>3</v>
      </c>
      <c r="B19" s="114"/>
      <c r="C19" s="112"/>
      <c r="D19" s="112"/>
      <c r="E19" s="115"/>
      <c r="F19" s="115"/>
      <c r="G19" s="116"/>
      <c r="H19" s="117"/>
      <c r="I19" s="118"/>
      <c r="J19" s="118"/>
    </row>
    <row r="20" spans="1:10" ht="13.5" thickBot="1">
      <c r="A20" s="113">
        <v>4</v>
      </c>
      <c r="B20" s="114"/>
      <c r="C20" s="112"/>
      <c r="D20" s="112"/>
      <c r="E20" s="115"/>
      <c r="F20" s="115"/>
      <c r="G20" s="116"/>
      <c r="H20" s="117"/>
      <c r="I20" s="118"/>
      <c r="J20" s="118"/>
    </row>
    <row r="21" spans="1:10" ht="13.5" thickBot="1">
      <c r="A21" s="119"/>
      <c r="B21" s="120"/>
      <c r="C21" s="120"/>
      <c r="D21" s="120"/>
      <c r="E21" s="120"/>
      <c r="F21" s="121"/>
      <c r="G21" s="122"/>
      <c r="H21" s="119"/>
      <c r="I21" s="123" t="s">
        <v>28</v>
      </c>
      <c r="J21" s="174"/>
    </row>
    <row r="22" spans="1:10" ht="15.75" customHeight="1" thickBot="1">
      <c r="A22" s="271" t="s">
        <v>27</v>
      </c>
      <c r="B22" s="271"/>
      <c r="C22" s="271"/>
      <c r="D22" s="24"/>
      <c r="E22" s="10"/>
      <c r="F22" s="10"/>
      <c r="G22" s="10"/>
      <c r="H22" s="11"/>
      <c r="J22" s="77"/>
    </row>
    <row r="23" spans="1:10" ht="68.25" thickBot="1">
      <c r="A23" s="62">
        <v>1</v>
      </c>
      <c r="B23" s="226" t="s">
        <v>240</v>
      </c>
      <c r="C23" s="156" t="s">
        <v>242</v>
      </c>
      <c r="D23" s="156" t="s">
        <v>244</v>
      </c>
      <c r="E23" s="233">
        <v>40756</v>
      </c>
      <c r="F23" s="233">
        <v>40908</v>
      </c>
      <c r="G23" s="234">
        <v>5</v>
      </c>
      <c r="H23" s="235">
        <v>1</v>
      </c>
      <c r="I23" s="236"/>
      <c r="J23" s="237">
        <v>33701156</v>
      </c>
    </row>
    <row r="24" spans="1:10" ht="81.75" customHeight="1" thickBot="1">
      <c r="A24" s="62">
        <v>2</v>
      </c>
      <c r="B24" s="226" t="s">
        <v>241</v>
      </c>
      <c r="C24" s="156" t="s">
        <v>243</v>
      </c>
      <c r="D24" s="156" t="s">
        <v>245</v>
      </c>
      <c r="E24" s="233">
        <v>40756</v>
      </c>
      <c r="F24" s="233">
        <v>40908</v>
      </c>
      <c r="G24" s="234">
        <v>5</v>
      </c>
      <c r="H24" s="235">
        <v>1</v>
      </c>
      <c r="I24" s="236"/>
      <c r="J24" s="237">
        <v>17820180</v>
      </c>
    </row>
    <row r="25" spans="1:10" ht="13.5" thickBot="1">
      <c r="I25" s="13"/>
      <c r="J25" s="60"/>
    </row>
    <row r="26" spans="1:10" ht="13.5" thickBot="1">
      <c r="A26" s="14"/>
      <c r="B26" s="15"/>
      <c r="C26" s="15"/>
      <c r="D26" s="16"/>
      <c r="E26" s="15"/>
      <c r="F26" s="15"/>
      <c r="G26" s="15"/>
      <c r="H26" s="14"/>
      <c r="I26" s="12" t="s">
        <v>28</v>
      </c>
      <c r="J26" s="175">
        <f>J23+J24</f>
        <v>51521336</v>
      </c>
    </row>
    <row r="27" spans="1:10" ht="13.5" thickBot="1">
      <c r="A27" s="17"/>
      <c r="B27" s="18"/>
      <c r="C27" s="18"/>
      <c r="D27" s="18"/>
      <c r="E27" s="18"/>
      <c r="F27" s="18"/>
      <c r="G27" s="18"/>
      <c r="H27" s="18"/>
      <c r="I27" s="17"/>
      <c r="J27" s="17"/>
    </row>
    <row r="28" spans="1:10" ht="13.5" thickBot="1">
      <c r="A28" s="17"/>
      <c r="B28" s="17"/>
      <c r="C28" s="17"/>
      <c r="D28" s="17"/>
      <c r="E28" s="17"/>
      <c r="F28" s="17"/>
      <c r="G28" s="17"/>
      <c r="H28" s="17"/>
      <c r="I28" s="19" t="s">
        <v>29</v>
      </c>
      <c r="J28" s="176">
        <f>SUM(J21:J24)</f>
        <v>51521336</v>
      </c>
    </row>
    <row r="31" spans="1:10">
      <c r="I31" s="28"/>
    </row>
    <row r="32" spans="1:10">
      <c r="J32" s="28"/>
    </row>
  </sheetData>
  <mergeCells count="9">
    <mergeCell ref="C6:E6"/>
    <mergeCell ref="F6:H6"/>
    <mergeCell ref="A16:C16"/>
    <mergeCell ref="A22:C22"/>
    <mergeCell ref="C8:H8"/>
    <mergeCell ref="A1:B7"/>
    <mergeCell ref="C1:H4"/>
    <mergeCell ref="C5:E5"/>
    <mergeCell ref="F5:H5"/>
  </mergeCells>
  <phoneticPr fontId="9" type="noConversion"/>
  <printOptions horizontalCentered="1" verticalCentered="1"/>
  <pageMargins left="0.98425196850393704" right="0.98425196850393704" top="0.98425196850393704" bottom="0.98425196850393704" header="0" footer="0"/>
  <pageSetup paperSize="5" scale="95" orientation="landscape" horizontalDpi="4294967295" r:id="rId1"/>
  <headerFooter alignWithMargins="0"/>
  <drawing r:id="rId2"/>
</worksheet>
</file>

<file path=xl/worksheets/sheet3.xml><?xml version="1.0" encoding="utf-8"?>
<worksheet xmlns="http://schemas.openxmlformats.org/spreadsheetml/2006/main" xmlns:r="http://schemas.openxmlformats.org/officeDocument/2006/relationships">
  <dimension ref="A1:I23"/>
  <sheetViews>
    <sheetView topLeftCell="A4" workbookViewId="0">
      <selection activeCell="H18" sqref="H18"/>
    </sheetView>
  </sheetViews>
  <sheetFormatPr baseColWidth="10" defaultRowHeight="12.75"/>
  <cols>
    <col min="1" max="1" width="5.42578125" customWidth="1"/>
    <col min="2" max="2" width="22.28515625" customWidth="1"/>
    <col min="3" max="3" width="21" customWidth="1"/>
    <col min="8" max="8" width="13.85546875" bestFit="1" customWidth="1"/>
    <col min="9" max="9" width="13.42578125" customWidth="1"/>
  </cols>
  <sheetData>
    <row r="1" spans="1:9" ht="16.5" customHeight="1">
      <c r="A1" s="261"/>
      <c r="B1" s="261"/>
      <c r="C1" s="262" t="s">
        <v>235</v>
      </c>
      <c r="D1" s="263"/>
      <c r="E1" s="263"/>
      <c r="F1" s="263"/>
      <c r="G1" s="263"/>
      <c r="H1" s="263"/>
      <c r="I1" s="165"/>
    </row>
    <row r="2" spans="1:9" ht="18" customHeight="1">
      <c r="A2" s="261"/>
      <c r="B2" s="261"/>
      <c r="C2" s="264"/>
      <c r="D2" s="265"/>
      <c r="E2" s="265"/>
      <c r="F2" s="265"/>
      <c r="G2" s="265"/>
      <c r="H2" s="265"/>
      <c r="I2" s="165"/>
    </row>
    <row r="3" spans="1:9">
      <c r="A3" s="261"/>
      <c r="B3" s="261"/>
      <c r="C3" s="264"/>
      <c r="D3" s="265"/>
      <c r="E3" s="265"/>
      <c r="F3" s="265"/>
      <c r="G3" s="265"/>
      <c r="H3" s="265"/>
      <c r="I3" s="165" t="s">
        <v>221</v>
      </c>
    </row>
    <row r="4" spans="1:9">
      <c r="A4" s="261"/>
      <c r="B4" s="261"/>
      <c r="C4" s="266"/>
      <c r="D4" s="267"/>
      <c r="E4" s="267"/>
      <c r="F4" s="267"/>
      <c r="G4" s="267"/>
      <c r="H4" s="267"/>
      <c r="I4" s="165" t="s">
        <v>228</v>
      </c>
    </row>
    <row r="5" spans="1:9" ht="13.5">
      <c r="A5" s="261"/>
      <c r="B5" s="261"/>
      <c r="C5" s="268" t="s">
        <v>223</v>
      </c>
      <c r="D5" s="268"/>
      <c r="E5" s="268"/>
      <c r="F5" s="269" t="s">
        <v>224</v>
      </c>
      <c r="G5" s="269"/>
      <c r="H5" s="269"/>
      <c r="I5" s="165"/>
    </row>
    <row r="6" spans="1:9" ht="13.5">
      <c r="A6" s="261"/>
      <c r="B6" s="261"/>
      <c r="C6" s="268">
        <v>0</v>
      </c>
      <c r="D6" s="268"/>
      <c r="E6" s="268"/>
      <c r="F6" s="269" t="s">
        <v>225</v>
      </c>
      <c r="G6" s="269"/>
      <c r="H6" s="269"/>
      <c r="I6" s="165"/>
    </row>
    <row r="7" spans="1:9" ht="14.25" customHeight="1">
      <c r="A7" s="261"/>
      <c r="B7" s="261"/>
      <c r="C7" s="166"/>
      <c r="D7" s="166"/>
      <c r="E7" s="166"/>
      <c r="F7" s="167"/>
      <c r="G7" s="167"/>
      <c r="H7" s="167"/>
      <c r="I7" s="166"/>
    </row>
    <row r="8" spans="1:9" ht="16.5">
      <c r="A8" s="147" t="s">
        <v>13</v>
      </c>
      <c r="B8" s="147"/>
      <c r="C8" s="238" t="s">
        <v>30</v>
      </c>
      <c r="D8" s="238"/>
      <c r="E8" s="238"/>
      <c r="F8" s="238"/>
      <c r="G8" s="238"/>
      <c r="H8" s="150" t="s">
        <v>31</v>
      </c>
      <c r="I8" s="151" t="s">
        <v>226</v>
      </c>
    </row>
    <row r="9" spans="1:9" ht="16.5">
      <c r="A9" s="147"/>
      <c r="B9" s="147"/>
      <c r="C9" s="171"/>
      <c r="D9" s="171"/>
      <c r="E9" s="171"/>
      <c r="F9" s="171"/>
      <c r="G9" s="171"/>
      <c r="H9" s="150"/>
      <c r="I9" s="150"/>
    </row>
    <row r="10" spans="1:9" ht="16.5">
      <c r="A10" s="152" t="s">
        <v>14</v>
      </c>
      <c r="B10" s="152"/>
      <c r="C10" s="181">
        <f>'POA-01'!C9</f>
        <v>1683440133</v>
      </c>
      <c r="D10" s="171"/>
      <c r="E10" s="171"/>
      <c r="F10" s="171"/>
      <c r="G10" s="171"/>
      <c r="H10" s="171"/>
      <c r="I10" s="171"/>
    </row>
    <row r="11" spans="1:9" ht="16.5">
      <c r="A11" s="152" t="s">
        <v>15</v>
      </c>
      <c r="B11" s="152"/>
      <c r="C11" s="155">
        <v>0</v>
      </c>
      <c r="D11" s="171"/>
      <c r="E11" s="171"/>
      <c r="F11" s="171"/>
      <c r="G11" s="171"/>
      <c r="H11" s="171"/>
      <c r="I11" s="171"/>
    </row>
    <row r="12" spans="1:9" ht="16.5">
      <c r="A12" s="152" t="s">
        <v>220</v>
      </c>
      <c r="B12" s="152"/>
      <c r="C12" s="183">
        <f>C10</f>
        <v>1683440133</v>
      </c>
      <c r="D12" s="171"/>
      <c r="E12" s="171"/>
      <c r="F12" s="171"/>
      <c r="G12" s="171"/>
      <c r="H12" s="171"/>
      <c r="I12" s="171"/>
    </row>
    <row r="13" spans="1:9">
      <c r="A13" s="143"/>
      <c r="B13" s="143"/>
      <c r="C13" s="143"/>
      <c r="D13" s="143"/>
      <c r="E13" s="143"/>
      <c r="F13" s="143"/>
      <c r="G13" s="143"/>
      <c r="H13" s="143"/>
      <c r="I13" s="143"/>
    </row>
    <row r="14" spans="1:9" ht="14.25" thickBot="1">
      <c r="A14" s="144" t="s">
        <v>32</v>
      </c>
      <c r="B14" s="144"/>
      <c r="C14" s="144"/>
      <c r="D14" s="144"/>
      <c r="E14" s="144"/>
      <c r="F14" s="144"/>
      <c r="G14" s="144"/>
      <c r="H14" s="144"/>
      <c r="I14" s="180" t="s">
        <v>33</v>
      </c>
    </row>
    <row r="15" spans="1:9" ht="14.25">
      <c r="A15" s="278" t="s">
        <v>2</v>
      </c>
      <c r="B15" s="273" t="s">
        <v>34</v>
      </c>
      <c r="C15" s="273" t="s">
        <v>35</v>
      </c>
      <c r="D15" s="281" t="s">
        <v>36</v>
      </c>
      <c r="E15" s="283" t="s">
        <v>37</v>
      </c>
      <c r="F15" s="283"/>
      <c r="G15" s="273" t="s">
        <v>38</v>
      </c>
      <c r="H15" s="273"/>
      <c r="I15" s="274" t="s">
        <v>39</v>
      </c>
    </row>
    <row r="16" spans="1:9" ht="13.5" thickBot="1">
      <c r="A16" s="279"/>
      <c r="B16" s="280"/>
      <c r="C16" s="280"/>
      <c r="D16" s="282"/>
      <c r="E16" s="9" t="s">
        <v>40</v>
      </c>
      <c r="F16" s="9" t="s">
        <v>29</v>
      </c>
      <c r="G16" s="9" t="s">
        <v>41</v>
      </c>
      <c r="H16" s="9" t="s">
        <v>29</v>
      </c>
      <c r="I16" s="275"/>
    </row>
    <row r="17" spans="1:9" ht="210" customHeight="1" thickBot="1">
      <c r="A17" s="88">
        <v>1</v>
      </c>
      <c r="B17" s="84" t="s">
        <v>183</v>
      </c>
      <c r="C17" s="85" t="s">
        <v>132</v>
      </c>
      <c r="D17" s="85" t="s">
        <v>169</v>
      </c>
      <c r="E17" s="60"/>
      <c r="F17" s="80"/>
      <c r="G17" s="80"/>
      <c r="H17" s="177">
        <v>30000000</v>
      </c>
      <c r="I17" s="79" t="s">
        <v>212</v>
      </c>
    </row>
    <row r="18" spans="1:9" ht="13.5" thickBot="1">
      <c r="A18" s="89">
        <v>2</v>
      </c>
      <c r="B18" s="45"/>
      <c r="C18" s="45"/>
      <c r="D18" s="44"/>
      <c r="E18" s="61"/>
      <c r="F18" s="81"/>
      <c r="G18" s="81"/>
      <c r="H18" s="178"/>
      <c r="I18" s="82"/>
    </row>
    <row r="19" spans="1:9" ht="13.5" thickBot="1">
      <c r="A19" s="276" t="s">
        <v>42</v>
      </c>
      <c r="B19" s="277"/>
      <c r="C19" s="26"/>
      <c r="D19" s="25"/>
      <c r="E19" s="27"/>
      <c r="F19" s="29"/>
      <c r="G19" s="30"/>
      <c r="H19" s="179">
        <f>SUM(H16:H18)</f>
        <v>30000000</v>
      </c>
      <c r="I19" s="30"/>
    </row>
    <row r="20" spans="1:9">
      <c r="H20" s="28"/>
    </row>
    <row r="21" spans="1:9">
      <c r="G21" s="28"/>
      <c r="H21" s="28"/>
    </row>
    <row r="23" spans="1:9">
      <c r="F23" s="28"/>
    </row>
  </sheetData>
  <mergeCells count="15">
    <mergeCell ref="G15:H15"/>
    <mergeCell ref="I15:I16"/>
    <mergeCell ref="A19:B19"/>
    <mergeCell ref="A15:A16"/>
    <mergeCell ref="B15:B16"/>
    <mergeCell ref="C15:C16"/>
    <mergeCell ref="D15:D16"/>
    <mergeCell ref="E15:F15"/>
    <mergeCell ref="C8:G8"/>
    <mergeCell ref="A1:B7"/>
    <mergeCell ref="C1:H4"/>
    <mergeCell ref="C5:E5"/>
    <mergeCell ref="F5:H5"/>
    <mergeCell ref="C6:E6"/>
    <mergeCell ref="F6:H6"/>
  </mergeCells>
  <phoneticPr fontId="9" type="noConversion"/>
  <printOptions horizontalCentered="1" verticalCentered="1"/>
  <pageMargins left="0.98425196850393704" right="0.98425196850393704" top="0.98425196850393704" bottom="0.98425196850393704" header="0" footer="0"/>
  <pageSetup paperSize="5" scale="95" orientation="landscape" horizontalDpi="4294967294" r:id="rId1"/>
  <headerFooter alignWithMargins="0"/>
  <drawing r:id="rId2"/>
</worksheet>
</file>

<file path=xl/worksheets/sheet4.xml><?xml version="1.0" encoding="utf-8"?>
<worksheet xmlns="http://schemas.openxmlformats.org/spreadsheetml/2006/main" xmlns:r="http://schemas.openxmlformats.org/officeDocument/2006/relationships">
  <dimension ref="A1:I18"/>
  <sheetViews>
    <sheetView workbookViewId="0">
      <selection activeCell="C11" sqref="C11"/>
    </sheetView>
  </sheetViews>
  <sheetFormatPr baseColWidth="10" defaultRowHeight="12.75"/>
  <cols>
    <col min="1" max="1" width="6.42578125" customWidth="1"/>
    <col min="2" max="2" width="21.5703125" customWidth="1"/>
    <col min="3" max="3" width="20.5703125" customWidth="1"/>
    <col min="6" max="6" width="14.85546875" bestFit="1" customWidth="1"/>
    <col min="7" max="7" width="15.28515625" bestFit="1" customWidth="1"/>
    <col min="8" max="8" width="16.28515625" customWidth="1"/>
    <col min="9" max="9" width="13.28515625" customWidth="1"/>
  </cols>
  <sheetData>
    <row r="1" spans="1:9" ht="15" customHeight="1">
      <c r="A1" s="261"/>
      <c r="B1" s="261"/>
      <c r="C1" s="262" t="s">
        <v>236</v>
      </c>
      <c r="D1" s="263"/>
      <c r="E1" s="263"/>
      <c r="F1" s="263"/>
      <c r="G1" s="263"/>
      <c r="H1" s="263"/>
      <c r="I1" s="165"/>
    </row>
    <row r="2" spans="1:9" ht="13.5" customHeight="1">
      <c r="A2" s="261"/>
      <c r="B2" s="261"/>
      <c r="C2" s="264"/>
      <c r="D2" s="265"/>
      <c r="E2" s="265"/>
      <c r="F2" s="265"/>
      <c r="G2" s="265"/>
      <c r="H2" s="265"/>
      <c r="I2" s="165"/>
    </row>
    <row r="3" spans="1:9">
      <c r="A3" s="261"/>
      <c r="B3" s="261"/>
      <c r="C3" s="264"/>
      <c r="D3" s="265"/>
      <c r="E3" s="265"/>
      <c r="F3" s="265"/>
      <c r="G3" s="265"/>
      <c r="H3" s="265"/>
      <c r="I3" s="165" t="s">
        <v>221</v>
      </c>
    </row>
    <row r="4" spans="1:9">
      <c r="A4" s="261"/>
      <c r="B4" s="261"/>
      <c r="C4" s="266"/>
      <c r="D4" s="267"/>
      <c r="E4" s="267"/>
      <c r="F4" s="267"/>
      <c r="G4" s="267"/>
      <c r="H4" s="267"/>
      <c r="I4" s="165" t="s">
        <v>228</v>
      </c>
    </row>
    <row r="5" spans="1:9" ht="13.5">
      <c r="A5" s="261"/>
      <c r="B5" s="261"/>
      <c r="C5" s="268" t="s">
        <v>223</v>
      </c>
      <c r="D5" s="268"/>
      <c r="E5" s="268"/>
      <c r="F5" s="269" t="s">
        <v>224</v>
      </c>
      <c r="G5" s="269"/>
      <c r="H5" s="269"/>
      <c r="I5" s="165"/>
    </row>
    <row r="6" spans="1:9" ht="13.5">
      <c r="A6" s="261"/>
      <c r="B6" s="261"/>
      <c r="C6" s="268">
        <v>0</v>
      </c>
      <c r="D6" s="268"/>
      <c r="E6" s="268"/>
      <c r="F6" s="269" t="s">
        <v>225</v>
      </c>
      <c r="G6" s="269"/>
      <c r="H6" s="269"/>
      <c r="I6" s="165"/>
    </row>
    <row r="7" spans="1:9" ht="22.5">
      <c r="A7" s="261"/>
      <c r="B7" s="261"/>
      <c r="C7" s="166"/>
      <c r="D7" s="166"/>
      <c r="E7" s="166"/>
      <c r="F7" s="167"/>
      <c r="G7" s="167"/>
      <c r="H7" s="167"/>
      <c r="I7" s="166"/>
    </row>
    <row r="8" spans="1:9" ht="16.5">
      <c r="A8" s="147" t="s">
        <v>13</v>
      </c>
      <c r="B8" s="147"/>
      <c r="C8" s="148" t="s">
        <v>30</v>
      </c>
      <c r="D8" s="149"/>
      <c r="E8" s="149"/>
      <c r="F8" s="149"/>
      <c r="G8" s="150" t="s">
        <v>31</v>
      </c>
      <c r="H8" s="151" t="s">
        <v>226</v>
      </c>
    </row>
    <row r="9" spans="1:9" ht="16.5">
      <c r="A9" s="147"/>
      <c r="B9" s="147"/>
      <c r="C9" s="171"/>
      <c r="D9" s="171"/>
      <c r="E9" s="171"/>
      <c r="F9" s="171"/>
      <c r="G9" s="171"/>
      <c r="H9" s="171"/>
    </row>
    <row r="10" spans="1:9" ht="17.25" customHeight="1">
      <c r="A10" s="152" t="s">
        <v>14</v>
      </c>
      <c r="B10" s="152"/>
      <c r="C10" s="181">
        <f>'POA-01'!C9</f>
        <v>1683440133</v>
      </c>
      <c r="D10" s="153"/>
      <c r="E10" s="171"/>
      <c r="F10" s="171"/>
      <c r="G10" s="171"/>
      <c r="H10" s="171"/>
    </row>
    <row r="11" spans="1:9" ht="16.5">
      <c r="A11" s="152" t="s">
        <v>15</v>
      </c>
      <c r="B11" s="152"/>
      <c r="C11" s="155">
        <v>0</v>
      </c>
      <c r="D11" s="171"/>
      <c r="E11" s="171"/>
      <c r="F11" s="171"/>
      <c r="G11" s="171"/>
      <c r="H11" s="171"/>
    </row>
    <row r="12" spans="1:9" ht="16.5">
      <c r="A12" s="152" t="s">
        <v>220</v>
      </c>
      <c r="B12" s="152"/>
      <c r="C12" s="182">
        <f>C10</f>
        <v>1683440133</v>
      </c>
      <c r="D12" s="171"/>
      <c r="E12" s="171"/>
      <c r="F12" s="171"/>
      <c r="G12" s="171"/>
      <c r="H12" s="171"/>
    </row>
    <row r="13" spans="1:9" ht="16.5">
      <c r="A13" s="146"/>
      <c r="B13" s="146"/>
      <c r="C13" s="146"/>
      <c r="D13" s="146"/>
      <c r="E13" s="146"/>
      <c r="F13" s="146"/>
      <c r="G13" s="146"/>
      <c r="H13" s="146"/>
    </row>
    <row r="14" spans="1:9" ht="16.5">
      <c r="A14" s="146"/>
      <c r="B14" s="146"/>
      <c r="C14" s="146"/>
      <c r="D14" s="146"/>
      <c r="E14" s="146"/>
      <c r="F14" s="146"/>
      <c r="G14" s="146"/>
      <c r="H14" s="146"/>
    </row>
    <row r="15" spans="1:9" ht="17.25" thickBot="1">
      <c r="A15" s="145" t="s">
        <v>43</v>
      </c>
      <c r="B15" s="148"/>
      <c r="C15" s="148"/>
      <c r="D15" s="148"/>
      <c r="E15" s="148"/>
      <c r="F15" s="148"/>
      <c r="G15" s="148"/>
      <c r="H15" s="158" t="s">
        <v>44</v>
      </c>
    </row>
    <row r="16" spans="1:9" ht="23.25" thickBot="1">
      <c r="A16" s="65" t="s">
        <v>2</v>
      </c>
      <c r="B16" s="65" t="s">
        <v>45</v>
      </c>
      <c r="C16" s="65" t="s">
        <v>35</v>
      </c>
      <c r="D16" s="66" t="s">
        <v>36</v>
      </c>
      <c r="E16" s="66" t="s">
        <v>37</v>
      </c>
      <c r="F16" s="66" t="s">
        <v>46</v>
      </c>
      <c r="G16" s="66" t="s">
        <v>47</v>
      </c>
      <c r="H16" s="66" t="s">
        <v>181</v>
      </c>
    </row>
    <row r="17" spans="1:8" ht="13.5" thickBot="1">
      <c r="A17" s="62">
        <v>1</v>
      </c>
      <c r="B17" s="156"/>
      <c r="C17" s="156"/>
      <c r="D17" s="63"/>
      <c r="E17" s="63"/>
      <c r="F17" s="185"/>
      <c r="G17" s="185"/>
      <c r="H17" s="92"/>
    </row>
    <row r="18" spans="1:8" ht="13.5" thickBot="1">
      <c r="A18" s="10"/>
      <c r="B18" s="10"/>
      <c r="C18" s="10"/>
      <c r="D18" s="32"/>
      <c r="E18" s="32"/>
      <c r="F18" s="31" t="s">
        <v>29</v>
      </c>
      <c r="G18" s="186">
        <f>SUM(G17:G17)</f>
        <v>0</v>
      </c>
      <c r="H18" s="33"/>
    </row>
  </sheetData>
  <mergeCells count="6">
    <mergeCell ref="A1:B7"/>
    <mergeCell ref="C1:H4"/>
    <mergeCell ref="C5:E5"/>
    <mergeCell ref="F5:H5"/>
    <mergeCell ref="C6:E6"/>
    <mergeCell ref="F6:H6"/>
  </mergeCells>
  <phoneticPr fontId="9" type="noConversion"/>
  <printOptions horizontalCentered="1" verticalCentered="1"/>
  <pageMargins left="0.98425196850393704" right="0.98425196850393704" top="0.98425196850393704" bottom="0.98425196850393704" header="0" footer="0"/>
  <pageSetup paperSize="5" scale="95" orientation="landscape" horizontalDpi="4294967295" r:id="rId1"/>
  <headerFooter alignWithMargins="0"/>
  <drawing r:id="rId2"/>
</worksheet>
</file>

<file path=xl/worksheets/sheet5.xml><?xml version="1.0" encoding="utf-8"?>
<worksheet xmlns="http://schemas.openxmlformats.org/spreadsheetml/2006/main" xmlns:r="http://schemas.openxmlformats.org/officeDocument/2006/relationships">
  <dimension ref="A1:I34"/>
  <sheetViews>
    <sheetView topLeftCell="A4" workbookViewId="0">
      <selection activeCell="C30" sqref="C30"/>
    </sheetView>
  </sheetViews>
  <sheetFormatPr baseColWidth="10" defaultRowHeight="12.75"/>
  <cols>
    <col min="2" max="2" width="26.42578125" customWidth="1"/>
    <col min="3" max="3" width="21.28515625" customWidth="1"/>
    <col min="7" max="8" width="13.7109375" customWidth="1"/>
    <col min="9" max="9" width="14" customWidth="1"/>
  </cols>
  <sheetData>
    <row r="1" spans="1:9">
      <c r="A1" s="261"/>
      <c r="B1" s="261"/>
      <c r="C1" s="262" t="s">
        <v>235</v>
      </c>
      <c r="D1" s="263"/>
      <c r="E1" s="263"/>
      <c r="F1" s="263"/>
      <c r="G1" s="263"/>
      <c r="H1" s="263"/>
      <c r="I1" s="165"/>
    </row>
    <row r="2" spans="1:9">
      <c r="A2" s="261"/>
      <c r="B2" s="261"/>
      <c r="C2" s="264"/>
      <c r="D2" s="265"/>
      <c r="E2" s="265"/>
      <c r="F2" s="265"/>
      <c r="G2" s="265"/>
      <c r="H2" s="265"/>
      <c r="I2" s="165"/>
    </row>
    <row r="3" spans="1:9">
      <c r="A3" s="261"/>
      <c r="B3" s="261"/>
      <c r="C3" s="264"/>
      <c r="D3" s="265"/>
      <c r="E3" s="265"/>
      <c r="F3" s="265"/>
      <c r="G3" s="265"/>
      <c r="H3" s="265"/>
      <c r="I3" s="165" t="s">
        <v>221</v>
      </c>
    </row>
    <row r="4" spans="1:9">
      <c r="A4" s="261"/>
      <c r="B4" s="261"/>
      <c r="C4" s="266"/>
      <c r="D4" s="267"/>
      <c r="E4" s="267"/>
      <c r="F4" s="267"/>
      <c r="G4" s="267"/>
      <c r="H4" s="267"/>
      <c r="I4" s="165" t="s">
        <v>222</v>
      </c>
    </row>
    <row r="5" spans="1:9" ht="13.5">
      <c r="A5" s="261"/>
      <c r="B5" s="261"/>
      <c r="C5" s="268" t="s">
        <v>223</v>
      </c>
      <c r="D5" s="268"/>
      <c r="E5" s="268"/>
      <c r="F5" s="269" t="s">
        <v>224</v>
      </c>
      <c r="G5" s="269"/>
      <c r="H5" s="269"/>
      <c r="I5" s="165"/>
    </row>
    <row r="6" spans="1:9" ht="13.5">
      <c r="A6" s="261"/>
      <c r="B6" s="261"/>
      <c r="C6" s="268">
        <v>0</v>
      </c>
      <c r="D6" s="268"/>
      <c r="E6" s="268"/>
      <c r="F6" s="269" t="s">
        <v>225</v>
      </c>
      <c r="G6" s="269"/>
      <c r="H6" s="269"/>
      <c r="I6" s="165"/>
    </row>
    <row r="7" spans="1:9" ht="16.5" customHeight="1">
      <c r="A7" s="261"/>
      <c r="B7" s="261"/>
      <c r="C7" s="166"/>
      <c r="D7" s="166"/>
      <c r="E7" s="166"/>
      <c r="F7" s="167"/>
      <c r="G7" s="167"/>
      <c r="H7" s="167"/>
      <c r="I7" s="166"/>
    </row>
    <row r="8" spans="1:9" ht="16.5">
      <c r="A8" s="147" t="s">
        <v>13</v>
      </c>
      <c r="B8" s="147"/>
      <c r="C8" s="148" t="s">
        <v>30</v>
      </c>
      <c r="D8" s="8"/>
      <c r="E8" s="8"/>
      <c r="F8" s="8"/>
      <c r="G8" s="8"/>
      <c r="H8" s="8"/>
      <c r="I8" s="8"/>
    </row>
    <row r="9" spans="1:9" ht="15" customHeight="1">
      <c r="A9" s="147"/>
      <c r="B9" s="147"/>
      <c r="C9" s="171"/>
      <c r="D9" s="8"/>
      <c r="E9" s="8"/>
      <c r="F9" s="8"/>
      <c r="G9" s="150" t="s">
        <v>31</v>
      </c>
      <c r="H9" s="150" t="s">
        <v>226</v>
      </c>
      <c r="I9" s="8"/>
    </row>
    <row r="10" spans="1:9" ht="15.75" customHeight="1">
      <c r="A10" s="152" t="s">
        <v>14</v>
      </c>
      <c r="B10" s="152"/>
      <c r="C10" s="181">
        <f>'POA-01'!C9</f>
        <v>1683440133</v>
      </c>
      <c r="D10" s="8"/>
      <c r="E10" s="8"/>
      <c r="F10" s="8"/>
      <c r="G10" s="8"/>
      <c r="H10" s="8"/>
      <c r="I10" s="8"/>
    </row>
    <row r="11" spans="1:9" ht="13.5" customHeight="1">
      <c r="A11" s="152" t="s">
        <v>15</v>
      </c>
      <c r="B11" s="152"/>
      <c r="C11" s="155">
        <v>0</v>
      </c>
      <c r="D11" s="8"/>
      <c r="E11" s="8"/>
      <c r="F11" s="8"/>
      <c r="G11" s="8"/>
      <c r="H11" s="8"/>
      <c r="I11" s="8"/>
    </row>
    <row r="12" spans="1:9" ht="16.5">
      <c r="A12" s="152" t="s">
        <v>220</v>
      </c>
      <c r="B12" s="152"/>
      <c r="C12" s="182">
        <f>C10</f>
        <v>1683440133</v>
      </c>
      <c r="D12" s="17"/>
      <c r="E12" s="17"/>
      <c r="F12" s="17"/>
      <c r="G12" s="17"/>
      <c r="H12" s="17"/>
      <c r="I12" s="17"/>
    </row>
    <row r="13" spans="1:9" ht="13.5" customHeight="1" thickBot="1">
      <c r="A13" s="1" t="s">
        <v>48</v>
      </c>
      <c r="B13" s="1"/>
      <c r="C13" s="1"/>
      <c r="D13" s="1"/>
      <c r="E13" s="1"/>
      <c r="F13" s="1"/>
      <c r="G13" s="1"/>
      <c r="H13" s="1"/>
      <c r="I13" s="3" t="s">
        <v>49</v>
      </c>
    </row>
    <row r="14" spans="1:9" ht="18.75" thickBot="1">
      <c r="A14" s="65" t="s">
        <v>2</v>
      </c>
      <c r="B14" s="67" t="s">
        <v>21</v>
      </c>
      <c r="C14" s="67" t="s">
        <v>38</v>
      </c>
      <c r="D14" s="285" t="s">
        <v>5</v>
      </c>
      <c r="E14" s="285"/>
      <c r="F14" s="285"/>
      <c r="G14" s="68" t="s">
        <v>50</v>
      </c>
      <c r="H14" s="68" t="s">
        <v>51</v>
      </c>
      <c r="I14" s="67" t="s">
        <v>8</v>
      </c>
    </row>
    <row r="15" spans="1:9" ht="18.75" thickBot="1">
      <c r="A15" s="65"/>
      <c r="B15" s="67"/>
      <c r="C15" s="67"/>
      <c r="D15" s="68" t="s">
        <v>52</v>
      </c>
      <c r="E15" s="68" t="s">
        <v>24</v>
      </c>
      <c r="F15" s="68" t="s">
        <v>160</v>
      </c>
      <c r="G15" s="68"/>
      <c r="H15" s="68"/>
      <c r="I15" s="67"/>
    </row>
    <row r="16" spans="1:9" ht="13.5" thickBot="1">
      <c r="A16" s="284" t="s">
        <v>53</v>
      </c>
      <c r="B16" s="284"/>
      <c r="C16" s="39"/>
      <c r="D16" s="39"/>
      <c r="E16" s="39"/>
      <c r="F16" s="39"/>
      <c r="G16" s="39"/>
      <c r="H16" s="39"/>
      <c r="I16" s="39"/>
    </row>
    <row r="17" spans="1:9" ht="13.5" thickBot="1">
      <c r="A17" s="69"/>
      <c r="B17" s="69"/>
      <c r="C17" s="70"/>
      <c r="D17" s="71"/>
      <c r="E17" s="71"/>
      <c r="F17" s="72"/>
      <c r="G17" s="73"/>
      <c r="H17" s="69"/>
      <c r="I17" s="69"/>
    </row>
    <row r="18" spans="1:9" ht="13.5" thickBot="1">
      <c r="A18" s="69"/>
      <c r="B18" s="69"/>
      <c r="C18" s="70"/>
      <c r="D18" s="72"/>
      <c r="E18" s="72"/>
      <c r="F18" s="72"/>
      <c r="G18" s="69"/>
      <c r="H18" s="69"/>
      <c r="I18" s="69"/>
    </row>
    <row r="19" spans="1:9" ht="13.5" thickBot="1">
      <c r="A19" s="69"/>
      <c r="B19" s="69"/>
      <c r="C19" s="70"/>
      <c r="D19" s="72"/>
      <c r="E19" s="72"/>
      <c r="F19" s="72"/>
      <c r="G19" s="69"/>
      <c r="H19" s="69"/>
      <c r="I19" s="69"/>
    </row>
    <row r="20" spans="1:9" ht="13.5" customHeight="1" thickBot="1">
      <c r="A20" s="69"/>
      <c r="B20" s="69"/>
      <c r="C20" s="72"/>
      <c r="D20" s="69"/>
      <c r="E20" s="69"/>
      <c r="F20" s="69"/>
      <c r="G20" s="69"/>
      <c r="H20" s="69"/>
      <c r="I20" s="69"/>
    </row>
    <row r="21" spans="1:9" ht="13.5" thickBot="1">
      <c r="A21" s="69"/>
      <c r="B21" s="69"/>
      <c r="C21" s="72"/>
      <c r="D21" s="69"/>
      <c r="E21" s="69"/>
      <c r="F21" s="69"/>
      <c r="G21" s="69"/>
      <c r="H21" s="69"/>
      <c r="I21" s="69"/>
    </row>
    <row r="22" spans="1:9" ht="13.5" thickBot="1">
      <c r="A22" s="40" t="s">
        <v>29</v>
      </c>
      <c r="B22" s="41"/>
      <c r="C22" s="34">
        <v>0</v>
      </c>
      <c r="D22" s="35"/>
      <c r="E22" s="35"/>
      <c r="F22" s="35"/>
      <c r="G22" s="35"/>
      <c r="H22" s="35"/>
      <c r="I22" s="35"/>
    </row>
    <row r="23" spans="1:9" ht="13.5" thickBot="1">
      <c r="A23" s="284" t="s">
        <v>54</v>
      </c>
      <c r="B23" s="284"/>
      <c r="C23" s="39"/>
      <c r="D23" s="39"/>
      <c r="E23" s="39"/>
      <c r="F23" s="39"/>
      <c r="G23" s="39"/>
      <c r="H23" s="39"/>
      <c r="I23" s="39"/>
    </row>
    <row r="24" spans="1:9" ht="36.75" thickBot="1">
      <c r="A24" s="83">
        <v>1</v>
      </c>
      <c r="B24" s="187" t="s">
        <v>215</v>
      </c>
      <c r="C24" s="313">
        <v>202018869</v>
      </c>
      <c r="D24" s="79">
        <v>40360</v>
      </c>
      <c r="E24" s="79">
        <v>40908</v>
      </c>
      <c r="F24" s="188">
        <v>6</v>
      </c>
      <c r="G24" s="189"/>
      <c r="H24" s="189"/>
      <c r="I24" s="189"/>
    </row>
    <row r="25" spans="1:9" ht="48.75" thickBot="1">
      <c r="A25" s="83">
        <v>2</v>
      </c>
      <c r="B25" s="187" t="s">
        <v>246</v>
      </c>
      <c r="C25" s="227">
        <f>30000000+53821336</f>
        <v>83821336</v>
      </c>
      <c r="D25" s="79" t="s">
        <v>247</v>
      </c>
      <c r="E25" s="79">
        <v>40908</v>
      </c>
      <c r="F25" s="188">
        <v>3</v>
      </c>
      <c r="G25" s="189"/>
      <c r="H25" s="189"/>
      <c r="I25" s="189"/>
    </row>
    <row r="26" spans="1:9" ht="24.75" thickBot="1">
      <c r="A26" s="83">
        <v>3</v>
      </c>
      <c r="B26" s="187" t="s">
        <v>216</v>
      </c>
      <c r="C26" s="228">
        <v>42000000</v>
      </c>
      <c r="D26" s="97">
        <v>40725</v>
      </c>
      <c r="E26" s="97">
        <v>40908</v>
      </c>
      <c r="F26" s="188">
        <v>6</v>
      </c>
      <c r="G26" s="189"/>
      <c r="H26" s="189"/>
      <c r="I26" s="189"/>
    </row>
    <row r="27" spans="1:9" ht="36.75" thickBot="1">
      <c r="A27" s="83">
        <v>4</v>
      </c>
      <c r="B27" s="187" t="s">
        <v>196</v>
      </c>
      <c r="C27" s="314">
        <v>1151599928</v>
      </c>
      <c r="D27" s="97">
        <v>40360</v>
      </c>
      <c r="E27" s="97">
        <v>40908</v>
      </c>
      <c r="F27" s="188">
        <v>6</v>
      </c>
      <c r="G27" s="189"/>
      <c r="H27" s="189"/>
      <c r="I27" s="189"/>
    </row>
    <row r="28" spans="1:9" ht="36.75" thickBot="1">
      <c r="A28" s="83">
        <v>5</v>
      </c>
      <c r="B28" s="187" t="s">
        <v>202</v>
      </c>
      <c r="C28" s="314">
        <v>75000000</v>
      </c>
      <c r="D28" s="97">
        <v>40695</v>
      </c>
      <c r="E28" s="97">
        <v>40908</v>
      </c>
      <c r="F28" s="188">
        <v>7</v>
      </c>
      <c r="G28" s="189"/>
      <c r="H28" s="189"/>
      <c r="I28" s="189"/>
    </row>
    <row r="29" spans="1:9" ht="50.25" customHeight="1" thickBot="1">
      <c r="A29" s="83">
        <v>6</v>
      </c>
      <c r="B29" s="187" t="s">
        <v>219</v>
      </c>
      <c r="C29" s="314">
        <v>31000000</v>
      </c>
      <c r="D29" s="97">
        <v>40633</v>
      </c>
      <c r="E29" s="97">
        <v>40786</v>
      </c>
      <c r="F29" s="188">
        <v>5</v>
      </c>
      <c r="G29" s="189"/>
      <c r="H29" s="189"/>
      <c r="I29" s="189"/>
    </row>
    <row r="30" spans="1:9" ht="96.75" thickBot="1">
      <c r="A30" s="83">
        <v>7</v>
      </c>
      <c r="B30" s="187" t="s">
        <v>176</v>
      </c>
      <c r="C30" s="227">
        <v>10000000</v>
      </c>
      <c r="D30" s="79">
        <v>40817</v>
      </c>
      <c r="E30" s="79">
        <v>40908</v>
      </c>
      <c r="F30" s="188">
        <v>3</v>
      </c>
      <c r="G30" s="190"/>
      <c r="H30" s="190"/>
      <c r="I30" s="191"/>
    </row>
    <row r="31" spans="1:9" ht="13.5" thickBot="1">
      <c r="A31" s="42" t="s">
        <v>29</v>
      </c>
      <c r="B31" s="43"/>
      <c r="C31" s="229">
        <f>SUM(C24:C30)</f>
        <v>1595440133</v>
      </c>
      <c r="G31" s="36"/>
      <c r="H31" s="36"/>
      <c r="I31" s="37"/>
    </row>
    <row r="32" spans="1:9">
      <c r="D32" s="38"/>
      <c r="E32" s="38"/>
      <c r="F32" s="38"/>
      <c r="G32" s="35"/>
      <c r="H32" s="36"/>
      <c r="I32" s="36"/>
    </row>
    <row r="34" spans="2:2">
      <c r="B34" s="28"/>
    </row>
  </sheetData>
  <mergeCells count="9">
    <mergeCell ref="A23:B23"/>
    <mergeCell ref="D14:F14"/>
    <mergeCell ref="A16:B16"/>
    <mergeCell ref="A1:B7"/>
    <mergeCell ref="C1:H4"/>
    <mergeCell ref="C5:E5"/>
    <mergeCell ref="F5:H5"/>
    <mergeCell ref="C6:E6"/>
    <mergeCell ref="F6:H6"/>
  </mergeCells>
  <phoneticPr fontId="9" type="noConversion"/>
  <printOptions horizontalCentered="1" verticalCentered="1"/>
  <pageMargins left="0.98425196850393704" right="0.98425196850393704" top="0.98425196850393704" bottom="0.98425196850393704" header="0" footer="0"/>
  <pageSetup paperSize="5" scale="95" orientation="landscape" horizontalDpi="4294967295" r:id="rId1"/>
  <headerFooter alignWithMargins="0"/>
  <drawing r:id="rId2"/>
</worksheet>
</file>

<file path=xl/worksheets/sheet6.xml><?xml version="1.0" encoding="utf-8"?>
<worksheet xmlns="http://schemas.openxmlformats.org/spreadsheetml/2006/main" xmlns:r="http://schemas.openxmlformats.org/officeDocument/2006/relationships">
  <dimension ref="A1:I33"/>
  <sheetViews>
    <sheetView topLeftCell="A7" workbookViewId="0">
      <selection activeCell="E34" sqref="E34"/>
    </sheetView>
  </sheetViews>
  <sheetFormatPr baseColWidth="10" defaultRowHeight="12.75"/>
  <cols>
    <col min="2" max="2" width="27.5703125" customWidth="1"/>
    <col min="3" max="3" width="18.28515625" customWidth="1"/>
    <col min="4" max="4" width="15.42578125" customWidth="1"/>
    <col min="5" max="5" width="13.28515625" bestFit="1" customWidth="1"/>
    <col min="6" max="6" width="12.7109375" customWidth="1"/>
    <col min="9" max="9" width="12.42578125" customWidth="1"/>
  </cols>
  <sheetData>
    <row r="1" spans="1:9" ht="15.75" customHeight="1">
      <c r="A1" s="261"/>
      <c r="B1" s="261"/>
      <c r="C1" s="262" t="s">
        <v>237</v>
      </c>
      <c r="D1" s="263"/>
      <c r="E1" s="263"/>
      <c r="F1" s="263"/>
      <c r="G1" s="263"/>
      <c r="H1" s="263"/>
      <c r="I1" s="165"/>
    </row>
    <row r="2" spans="1:9" ht="16.5" customHeight="1">
      <c r="A2" s="261"/>
      <c r="B2" s="261"/>
      <c r="C2" s="264"/>
      <c r="D2" s="265"/>
      <c r="E2" s="265"/>
      <c r="F2" s="265"/>
      <c r="G2" s="265"/>
      <c r="H2" s="265"/>
      <c r="I2" s="165"/>
    </row>
    <row r="3" spans="1:9" ht="15" customHeight="1">
      <c r="A3" s="261"/>
      <c r="B3" s="261"/>
      <c r="C3" s="264"/>
      <c r="D3" s="265"/>
      <c r="E3" s="265"/>
      <c r="F3" s="265"/>
      <c r="G3" s="265"/>
      <c r="H3" s="265"/>
      <c r="I3" s="165" t="s">
        <v>221</v>
      </c>
    </row>
    <row r="4" spans="1:9">
      <c r="A4" s="261"/>
      <c r="B4" s="261"/>
      <c r="C4" s="266"/>
      <c r="D4" s="267"/>
      <c r="E4" s="267"/>
      <c r="F4" s="267"/>
      <c r="G4" s="267"/>
      <c r="H4" s="267"/>
      <c r="I4" s="165" t="s">
        <v>228</v>
      </c>
    </row>
    <row r="5" spans="1:9" ht="16.5" customHeight="1">
      <c r="A5" s="261"/>
      <c r="B5" s="261"/>
      <c r="C5" s="268" t="s">
        <v>223</v>
      </c>
      <c r="D5" s="268"/>
      <c r="E5" s="268"/>
      <c r="F5" s="269" t="s">
        <v>224</v>
      </c>
      <c r="G5" s="269"/>
      <c r="H5" s="269"/>
      <c r="I5" s="165"/>
    </row>
    <row r="6" spans="1:9" ht="15" customHeight="1">
      <c r="A6" s="261"/>
      <c r="B6" s="261"/>
      <c r="C6" s="268">
        <v>0</v>
      </c>
      <c r="D6" s="268"/>
      <c r="E6" s="268"/>
      <c r="F6" s="269" t="s">
        <v>225</v>
      </c>
      <c r="G6" s="269"/>
      <c r="H6" s="269"/>
      <c r="I6" s="165"/>
    </row>
    <row r="7" spans="1:9" ht="22.5">
      <c r="A7" s="261"/>
      <c r="B7" s="261"/>
      <c r="C7" s="166"/>
      <c r="D7" s="166"/>
      <c r="E7" s="166"/>
      <c r="F7" s="167"/>
      <c r="G7" s="167"/>
      <c r="H7" s="167"/>
      <c r="I7" s="166"/>
    </row>
    <row r="8" spans="1:9" ht="16.5">
      <c r="A8" s="147" t="s">
        <v>13</v>
      </c>
      <c r="B8" s="147"/>
      <c r="C8" s="192" t="str">
        <f>'[1]POA-01'!C4:G4</f>
        <v>CALIDAD DEL AIRE</v>
      </c>
      <c r="D8" s="146"/>
      <c r="E8" s="171"/>
      <c r="F8" s="8"/>
      <c r="G8" s="8"/>
    </row>
    <row r="9" spans="1:9" ht="14.25" customHeight="1">
      <c r="A9" s="147"/>
      <c r="B9" s="147"/>
      <c r="C9" s="147"/>
      <c r="D9" s="171"/>
      <c r="E9" s="151" t="s">
        <v>31</v>
      </c>
      <c r="F9" s="195" t="s">
        <v>226</v>
      </c>
      <c r="G9" s="8"/>
    </row>
    <row r="10" spans="1:9" ht="16.5">
      <c r="A10" s="152" t="s">
        <v>14</v>
      </c>
      <c r="B10" s="152"/>
      <c r="C10" s="181">
        <f>'POA-01'!C9</f>
        <v>1683440133</v>
      </c>
      <c r="D10" s="171"/>
      <c r="E10" s="171"/>
      <c r="F10" s="8"/>
      <c r="G10" s="8"/>
    </row>
    <row r="11" spans="1:9" ht="16.5">
      <c r="A11" s="152" t="s">
        <v>15</v>
      </c>
      <c r="B11" s="152"/>
      <c r="C11" s="155">
        <f>'[1]POA-01'!C7</f>
        <v>0</v>
      </c>
      <c r="D11" s="171"/>
      <c r="E11" s="171"/>
      <c r="F11" s="8"/>
      <c r="G11" s="8"/>
    </row>
    <row r="12" spans="1:9" ht="16.5">
      <c r="A12" s="152" t="s">
        <v>16</v>
      </c>
      <c r="B12" s="152"/>
      <c r="C12" s="183">
        <f>C10</f>
        <v>1683440133</v>
      </c>
      <c r="D12" s="171"/>
      <c r="E12" s="171"/>
      <c r="F12" s="8"/>
      <c r="G12" s="8"/>
    </row>
    <row r="13" spans="1:9" ht="12.75" customHeight="1">
      <c r="A13" s="146"/>
      <c r="B13" s="146"/>
      <c r="C13" s="146"/>
      <c r="D13" s="146"/>
      <c r="E13" s="146"/>
      <c r="F13" s="2"/>
      <c r="G13" s="2"/>
    </row>
    <row r="14" spans="1:9" ht="17.25" thickBot="1">
      <c r="A14" s="148" t="s">
        <v>55</v>
      </c>
      <c r="B14" s="148"/>
      <c r="C14" s="148"/>
      <c r="D14" s="158" t="s">
        <v>56</v>
      </c>
      <c r="E14" s="148"/>
      <c r="F14" s="1"/>
      <c r="G14" s="1"/>
    </row>
    <row r="15" spans="1:9" ht="13.5" thickBot="1">
      <c r="A15" s="74" t="s">
        <v>2</v>
      </c>
      <c r="B15" s="288" t="s">
        <v>45</v>
      </c>
      <c r="C15" s="288"/>
      <c r="D15" s="75" t="s">
        <v>38</v>
      </c>
      <c r="E15" s="2"/>
      <c r="F15" s="2"/>
      <c r="G15" s="2"/>
    </row>
    <row r="16" spans="1:9" ht="13.5" thickBot="1">
      <c r="A16" s="76">
        <v>2</v>
      </c>
      <c r="B16" s="287" t="s">
        <v>133</v>
      </c>
      <c r="C16" s="287"/>
      <c r="D16" s="193">
        <f>SUM(D17:D31)</f>
        <v>6478664</v>
      </c>
      <c r="E16" s="2"/>
      <c r="F16" s="2"/>
      <c r="G16" s="2"/>
    </row>
    <row r="17" spans="1:7" ht="13.5" thickBot="1">
      <c r="A17" s="64" t="s">
        <v>134</v>
      </c>
      <c r="B17" s="286" t="s">
        <v>162</v>
      </c>
      <c r="C17" s="286"/>
      <c r="D17" s="194">
        <v>5000000</v>
      </c>
      <c r="E17" s="2"/>
      <c r="F17" s="2"/>
      <c r="G17" s="2"/>
    </row>
    <row r="18" spans="1:7" ht="13.5" thickBot="1">
      <c r="A18" s="64" t="s">
        <v>135</v>
      </c>
      <c r="B18" s="286" t="s">
        <v>161</v>
      </c>
      <c r="C18" s="286"/>
      <c r="D18" s="194"/>
      <c r="E18" s="58"/>
      <c r="F18" s="2"/>
      <c r="G18" s="2"/>
    </row>
    <row r="19" spans="1:7" ht="13.5" thickBot="1">
      <c r="A19" s="64" t="s">
        <v>136</v>
      </c>
      <c r="B19" s="286" t="s">
        <v>137</v>
      </c>
      <c r="C19" s="286"/>
      <c r="D19" s="194"/>
      <c r="E19" s="28"/>
      <c r="F19" s="2"/>
      <c r="G19" s="2"/>
    </row>
    <row r="20" spans="1:7" ht="13.5" thickBot="1">
      <c r="A20" s="64" t="s">
        <v>138</v>
      </c>
      <c r="B20" s="286" t="s">
        <v>57</v>
      </c>
      <c r="C20" s="286"/>
      <c r="D20" s="194"/>
      <c r="E20" s="2"/>
      <c r="F20" s="2"/>
      <c r="G20" s="2"/>
    </row>
    <row r="21" spans="1:7" ht="13.5" thickBot="1">
      <c r="A21" s="64" t="s">
        <v>139</v>
      </c>
      <c r="B21" s="286" t="s">
        <v>140</v>
      </c>
      <c r="C21" s="286"/>
      <c r="D21" s="157"/>
      <c r="E21" s="2"/>
      <c r="F21" s="2"/>
      <c r="G21" s="2"/>
    </row>
    <row r="22" spans="1:7" ht="13.5" thickBot="1">
      <c r="A22" s="64" t="s">
        <v>141</v>
      </c>
      <c r="B22" s="286" t="s">
        <v>142</v>
      </c>
      <c r="C22" s="286"/>
      <c r="D22" s="194"/>
      <c r="E22" s="2"/>
      <c r="F22" s="2"/>
      <c r="G22" s="2"/>
    </row>
    <row r="23" spans="1:7" ht="13.5" thickBot="1">
      <c r="A23" s="64" t="s">
        <v>143</v>
      </c>
      <c r="B23" s="286" t="s">
        <v>144</v>
      </c>
      <c r="C23" s="286"/>
      <c r="D23" s="194"/>
      <c r="E23" s="2"/>
      <c r="F23" s="2"/>
      <c r="G23" s="2"/>
    </row>
    <row r="24" spans="1:7" ht="13.5" thickBot="1">
      <c r="A24" s="64" t="s">
        <v>145</v>
      </c>
      <c r="B24" s="286" t="s">
        <v>146</v>
      </c>
      <c r="C24" s="286"/>
      <c r="D24" s="194"/>
      <c r="E24" s="2"/>
      <c r="F24" s="2"/>
      <c r="G24" s="2"/>
    </row>
    <row r="25" spans="1:7" ht="13.5" thickBot="1">
      <c r="A25" s="64" t="s">
        <v>147</v>
      </c>
      <c r="B25" s="286" t="s">
        <v>158</v>
      </c>
      <c r="C25" s="286"/>
      <c r="D25" s="194"/>
      <c r="E25" s="2"/>
      <c r="F25" s="2"/>
      <c r="G25" s="2"/>
    </row>
    <row r="26" spans="1:7" ht="13.5" thickBot="1">
      <c r="A26" s="64" t="s">
        <v>148</v>
      </c>
      <c r="B26" s="286" t="s">
        <v>149</v>
      </c>
      <c r="C26" s="286"/>
      <c r="D26" s="194"/>
      <c r="E26" s="2"/>
      <c r="F26" s="2"/>
      <c r="G26" s="2"/>
    </row>
    <row r="27" spans="1:7" ht="13.5" thickBot="1">
      <c r="A27" s="64" t="s">
        <v>150</v>
      </c>
      <c r="B27" s="286" t="s">
        <v>151</v>
      </c>
      <c r="C27" s="286"/>
      <c r="D27" s="194"/>
      <c r="E27" s="2"/>
      <c r="F27" s="2"/>
      <c r="G27" s="2"/>
    </row>
    <row r="28" spans="1:7" ht="13.5" thickBot="1">
      <c r="A28" s="64" t="s">
        <v>152</v>
      </c>
      <c r="B28" s="286" t="s">
        <v>153</v>
      </c>
      <c r="C28" s="286"/>
      <c r="D28" s="157"/>
      <c r="E28" s="2"/>
      <c r="F28" s="2"/>
      <c r="G28" s="2"/>
    </row>
    <row r="29" spans="1:7" ht="13.5" thickBot="1">
      <c r="A29" s="64" t="s">
        <v>154</v>
      </c>
      <c r="B29" s="286" t="s">
        <v>58</v>
      </c>
      <c r="C29" s="286"/>
      <c r="D29" s="194"/>
      <c r="E29" s="2"/>
      <c r="F29" s="2"/>
      <c r="G29" s="2"/>
    </row>
    <row r="30" spans="1:7" ht="13.5" thickBot="1">
      <c r="A30" s="64" t="s">
        <v>155</v>
      </c>
      <c r="B30" s="286" t="s">
        <v>163</v>
      </c>
      <c r="C30" s="286"/>
      <c r="D30" s="194">
        <v>1478664</v>
      </c>
      <c r="E30" s="2"/>
      <c r="F30" s="2"/>
      <c r="G30" s="2"/>
    </row>
    <row r="31" spans="1:7" ht="13.5" thickBot="1">
      <c r="A31" s="64" t="s">
        <v>159</v>
      </c>
      <c r="B31" s="286" t="s">
        <v>156</v>
      </c>
      <c r="C31" s="286"/>
      <c r="D31" s="194">
        <v>0</v>
      </c>
      <c r="E31" s="2"/>
      <c r="F31" s="2"/>
      <c r="G31" s="2"/>
    </row>
    <row r="33" spans="4:4">
      <c r="D33" s="28"/>
    </row>
  </sheetData>
  <mergeCells count="23">
    <mergeCell ref="B15:C15"/>
    <mergeCell ref="A1:B7"/>
    <mergeCell ref="C1:H4"/>
    <mergeCell ref="C5:E5"/>
    <mergeCell ref="F5:H5"/>
    <mergeCell ref="C6:E6"/>
    <mergeCell ref="F6:H6"/>
    <mergeCell ref="B20:C20"/>
    <mergeCell ref="B21:C21"/>
    <mergeCell ref="B22:C22"/>
    <mergeCell ref="B23:C23"/>
    <mergeCell ref="B16:C16"/>
    <mergeCell ref="B17:C17"/>
    <mergeCell ref="B18:C18"/>
    <mergeCell ref="B19:C19"/>
    <mergeCell ref="B30:C30"/>
    <mergeCell ref="B31:C31"/>
    <mergeCell ref="B24:C24"/>
    <mergeCell ref="B25:C25"/>
    <mergeCell ref="B26:C26"/>
    <mergeCell ref="B27:C27"/>
    <mergeCell ref="B28:C28"/>
    <mergeCell ref="B29:C29"/>
  </mergeCells>
  <phoneticPr fontId="9" type="noConversion"/>
  <printOptions horizontalCentered="1" verticalCentered="1"/>
  <pageMargins left="0.98425196850393704" right="0.98425196850393704" top="0.98425196850393704" bottom="0.98425196850393704" header="0" footer="0"/>
  <pageSetup paperSize="5" orientation="landscape" horizontalDpi="4294967295" r:id="rId1"/>
  <headerFooter alignWithMargins="0"/>
  <drawing r:id="rId2"/>
</worksheet>
</file>

<file path=xl/worksheets/sheet7.xml><?xml version="1.0" encoding="utf-8"?>
<worksheet xmlns="http://schemas.openxmlformats.org/spreadsheetml/2006/main" xmlns:r="http://schemas.openxmlformats.org/officeDocument/2006/relationships">
  <dimension ref="A1:P60"/>
  <sheetViews>
    <sheetView topLeftCell="B7" workbookViewId="0">
      <selection activeCell="M53" sqref="M53"/>
    </sheetView>
  </sheetViews>
  <sheetFormatPr baseColWidth="10" defaultRowHeight="12.75"/>
  <cols>
    <col min="1" max="1" width="9" customWidth="1"/>
    <col min="2" max="2" width="19" customWidth="1"/>
    <col min="3" max="3" width="14.140625" customWidth="1"/>
    <col min="4" max="4" width="11" bestFit="1" customWidth="1"/>
    <col min="5" max="5" width="10.7109375" customWidth="1"/>
    <col min="6" max="6" width="11.85546875" customWidth="1"/>
    <col min="7" max="7" width="12.140625" customWidth="1"/>
    <col min="8" max="8" width="10.7109375" customWidth="1"/>
    <col min="9" max="10" width="13.140625" customWidth="1"/>
    <col min="11" max="11" width="10" customWidth="1"/>
    <col min="12" max="12" width="9.28515625" customWidth="1"/>
    <col min="13" max="13" width="10.28515625" customWidth="1"/>
    <col min="14" max="14" width="9.42578125" customWidth="1"/>
    <col min="15" max="15" width="9.85546875" customWidth="1"/>
    <col min="16" max="16" width="13.28515625" customWidth="1"/>
  </cols>
  <sheetData>
    <row r="1" spans="1:16">
      <c r="A1" s="261"/>
      <c r="B1" s="261"/>
      <c r="C1" s="262" t="s">
        <v>238</v>
      </c>
      <c r="D1" s="263"/>
      <c r="E1" s="263"/>
      <c r="F1" s="263"/>
      <c r="G1" s="263"/>
      <c r="H1" s="263"/>
      <c r="I1" s="165"/>
    </row>
    <row r="2" spans="1:16">
      <c r="A2" s="261"/>
      <c r="B2" s="261"/>
      <c r="C2" s="264"/>
      <c r="D2" s="265"/>
      <c r="E2" s="265"/>
      <c r="F2" s="265"/>
      <c r="G2" s="265"/>
      <c r="H2" s="265"/>
      <c r="I2" s="165"/>
    </row>
    <row r="3" spans="1:16">
      <c r="A3" s="261"/>
      <c r="B3" s="261"/>
      <c r="C3" s="264"/>
      <c r="D3" s="265"/>
      <c r="E3" s="265"/>
      <c r="F3" s="265"/>
      <c r="G3" s="265"/>
      <c r="H3" s="265"/>
      <c r="I3" s="165" t="s">
        <v>221</v>
      </c>
    </row>
    <row r="4" spans="1:16">
      <c r="A4" s="261"/>
      <c r="B4" s="261"/>
      <c r="C4" s="266"/>
      <c r="D4" s="267"/>
      <c r="E4" s="267"/>
      <c r="F4" s="267"/>
      <c r="G4" s="267"/>
      <c r="H4" s="267"/>
      <c r="I4" s="165" t="s">
        <v>222</v>
      </c>
    </row>
    <row r="5" spans="1:16" ht="13.5">
      <c r="A5" s="261"/>
      <c r="B5" s="261"/>
      <c r="C5" s="268" t="s">
        <v>223</v>
      </c>
      <c r="D5" s="268"/>
      <c r="E5" s="268"/>
      <c r="F5" s="269" t="s">
        <v>224</v>
      </c>
      <c r="G5" s="269"/>
      <c r="H5" s="269"/>
      <c r="I5" s="165"/>
    </row>
    <row r="6" spans="1:16" ht="13.5">
      <c r="A6" s="261"/>
      <c r="B6" s="261"/>
      <c r="C6" s="268">
        <v>0</v>
      </c>
      <c r="D6" s="268"/>
      <c r="E6" s="268"/>
      <c r="F6" s="269" t="s">
        <v>225</v>
      </c>
      <c r="G6" s="269"/>
      <c r="H6" s="269"/>
      <c r="I6" s="165"/>
    </row>
    <row r="7" spans="1:16" ht="22.5">
      <c r="A7" s="261"/>
      <c r="B7" s="261"/>
      <c r="C7" s="166"/>
      <c r="D7" s="166"/>
      <c r="E7" s="166"/>
      <c r="F7" s="167"/>
      <c r="G7" s="167"/>
      <c r="H7" s="167"/>
      <c r="I7" s="166"/>
      <c r="J7" s="196"/>
      <c r="K7" s="196"/>
      <c r="L7" s="196"/>
      <c r="M7" s="196"/>
      <c r="N7" s="196"/>
      <c r="O7" s="196"/>
      <c r="P7" s="196"/>
    </row>
    <row r="8" spans="1:16">
      <c r="A8" s="290" t="s">
        <v>61</v>
      </c>
      <c r="B8" s="290"/>
      <c r="C8" s="290"/>
      <c r="D8" s="290"/>
      <c r="E8" s="290"/>
      <c r="F8" s="290"/>
      <c r="G8" s="290"/>
      <c r="H8" s="290"/>
      <c r="I8" s="290"/>
      <c r="J8" s="290"/>
      <c r="K8" s="290"/>
      <c r="L8" s="290"/>
      <c r="M8" s="290"/>
      <c r="N8" s="290"/>
      <c r="O8" s="290"/>
      <c r="P8" s="290"/>
    </row>
    <row r="9" spans="1:16">
      <c r="A9" s="48" t="s">
        <v>121</v>
      </c>
      <c r="B9" s="291" t="str">
        <f>'[1]POA-01'!C3</f>
        <v>CONTROL Y MONITOREO AMBIENTAL</v>
      </c>
      <c r="C9" s="291"/>
      <c r="D9" s="46"/>
      <c r="E9" s="46"/>
      <c r="F9" s="46"/>
      <c r="G9" s="46"/>
      <c r="H9" s="94" t="s">
        <v>173</v>
      </c>
      <c r="I9" s="94" t="s">
        <v>174</v>
      </c>
      <c r="J9" s="46"/>
      <c r="K9" s="46"/>
      <c r="L9" s="46"/>
      <c r="M9" s="46"/>
      <c r="N9" s="46"/>
      <c r="O9" s="46"/>
      <c r="P9" s="46"/>
    </row>
    <row r="10" spans="1:16">
      <c r="A10" s="48" t="s">
        <v>62</v>
      </c>
      <c r="B10" s="291" t="s">
        <v>30</v>
      </c>
      <c r="C10" s="291"/>
      <c r="F10" s="47"/>
      <c r="G10" s="46"/>
      <c r="H10" s="46"/>
      <c r="I10" s="46"/>
      <c r="J10" s="46"/>
      <c r="K10" s="46"/>
      <c r="L10" s="46"/>
      <c r="M10" s="46"/>
      <c r="N10" s="51" t="s">
        <v>63</v>
      </c>
      <c r="O10" s="46"/>
      <c r="P10" s="57" t="s">
        <v>226</v>
      </c>
    </row>
    <row r="11" spans="1:16" ht="13.5" thickBot="1">
      <c r="A11" s="48" t="s">
        <v>229</v>
      </c>
      <c r="B11" s="49"/>
      <c r="C11" s="202">
        <f>'POA-01'!C9</f>
        <v>1683440133</v>
      </c>
      <c r="D11" s="93">
        <v>1</v>
      </c>
      <c r="E11" s="93">
        <v>2</v>
      </c>
      <c r="F11" s="93"/>
      <c r="G11" s="93">
        <v>4</v>
      </c>
      <c r="H11" s="93">
        <v>5</v>
      </c>
      <c r="I11" s="93">
        <v>6</v>
      </c>
      <c r="J11" s="93">
        <v>7</v>
      </c>
      <c r="K11" s="93">
        <v>8</v>
      </c>
      <c r="L11" s="93">
        <v>9</v>
      </c>
      <c r="M11" s="93">
        <v>10</v>
      </c>
      <c r="N11" s="93">
        <v>11</v>
      </c>
      <c r="O11" s="93">
        <v>12</v>
      </c>
      <c r="P11" s="50" t="s">
        <v>230</v>
      </c>
    </row>
    <row r="12" spans="1:16">
      <c r="A12" s="294" t="s">
        <v>31</v>
      </c>
      <c r="B12" s="296" t="s">
        <v>34</v>
      </c>
      <c r="C12" s="298" t="s">
        <v>64</v>
      </c>
      <c r="D12" s="296" t="s">
        <v>65</v>
      </c>
      <c r="E12" s="296"/>
      <c r="F12" s="296"/>
      <c r="G12" s="296"/>
      <c r="H12" s="296"/>
      <c r="I12" s="296"/>
      <c r="J12" s="296"/>
      <c r="K12" s="296"/>
      <c r="L12" s="296"/>
      <c r="M12" s="296"/>
      <c r="N12" s="296"/>
      <c r="O12" s="296"/>
      <c r="P12" s="292" t="s">
        <v>29</v>
      </c>
    </row>
    <row r="13" spans="1:16" ht="13.5" thickBot="1">
      <c r="A13" s="295"/>
      <c r="B13" s="297"/>
      <c r="C13" s="299"/>
      <c r="D13" s="52" t="s">
        <v>66</v>
      </c>
      <c r="E13" s="52" t="s">
        <v>67</v>
      </c>
      <c r="F13" s="52" t="s">
        <v>68</v>
      </c>
      <c r="G13" s="52" t="s">
        <v>69</v>
      </c>
      <c r="H13" s="52" t="s">
        <v>70</v>
      </c>
      <c r="I13" s="52" t="s">
        <v>71</v>
      </c>
      <c r="J13" s="52" t="s">
        <v>72</v>
      </c>
      <c r="K13" s="52" t="s">
        <v>73</v>
      </c>
      <c r="L13" s="52" t="s">
        <v>74</v>
      </c>
      <c r="M13" s="52" t="s">
        <v>75</v>
      </c>
      <c r="N13" s="52" t="s">
        <v>76</v>
      </c>
      <c r="O13" s="52" t="s">
        <v>77</v>
      </c>
      <c r="P13" s="293"/>
    </row>
    <row r="14" spans="1:16">
      <c r="A14" s="197">
        <v>1000</v>
      </c>
      <c r="B14" s="53" t="s">
        <v>78</v>
      </c>
      <c r="C14" s="203">
        <f>P14</f>
        <v>51521336</v>
      </c>
      <c r="D14" s="204"/>
      <c r="E14" s="204"/>
      <c r="F14" s="204"/>
      <c r="G14" s="205"/>
      <c r="H14" s="205"/>
      <c r="I14" s="205"/>
      <c r="J14" s="205"/>
      <c r="K14" s="205">
        <f>K16</f>
        <v>8880405</v>
      </c>
      <c r="L14" s="205">
        <f>L16</f>
        <v>8880405</v>
      </c>
      <c r="M14" s="205">
        <f>M16</f>
        <v>8880405</v>
      </c>
      <c r="N14" s="205">
        <f>N16</f>
        <v>8880405</v>
      </c>
      <c r="O14" s="205">
        <f>O16</f>
        <v>15999716</v>
      </c>
      <c r="P14" s="204">
        <f>SUM(J14:O14)</f>
        <v>51521336</v>
      </c>
    </row>
    <row r="15" spans="1:16">
      <c r="A15" s="198">
        <v>1001</v>
      </c>
      <c r="B15" s="54" t="s">
        <v>79</v>
      </c>
      <c r="C15" s="206">
        <f>'POA-02'!J21</f>
        <v>0</v>
      </c>
      <c r="D15" s="205"/>
      <c r="E15" s="205"/>
      <c r="F15" s="205"/>
      <c r="G15" s="205"/>
      <c r="H15" s="205"/>
      <c r="I15" s="205"/>
      <c r="J15" s="205"/>
      <c r="K15" s="205"/>
      <c r="L15" s="205"/>
      <c r="M15" s="205"/>
      <c r="N15" s="205"/>
      <c r="O15" s="205"/>
      <c r="P15" s="207"/>
    </row>
    <row r="16" spans="1:16">
      <c r="A16" s="198">
        <v>1002</v>
      </c>
      <c r="B16" s="54" t="s">
        <v>80</v>
      </c>
      <c r="C16" s="206">
        <f>P16</f>
        <v>51521336</v>
      </c>
      <c r="D16" s="205"/>
      <c r="E16" s="205"/>
      <c r="F16" s="205"/>
      <c r="G16" s="205"/>
      <c r="H16" s="205"/>
      <c r="I16" s="205"/>
      <c r="J16" s="205"/>
      <c r="K16" s="205">
        <v>8880405</v>
      </c>
      <c r="L16" s="205">
        <v>8880405</v>
      </c>
      <c r="M16" s="205">
        <v>8880405</v>
      </c>
      <c r="N16" s="205">
        <v>8880405</v>
      </c>
      <c r="O16" s="205">
        <v>15999716</v>
      </c>
      <c r="P16" s="224">
        <f>SUM(D16:O16)</f>
        <v>51521336</v>
      </c>
    </row>
    <row r="17" spans="1:16">
      <c r="A17" s="199">
        <v>2000</v>
      </c>
      <c r="B17" s="54" t="s">
        <v>81</v>
      </c>
      <c r="C17" s="208">
        <f>SUM(C18:C51)</f>
        <v>36478664</v>
      </c>
      <c r="D17" s="209">
        <f>SUM(D18:D49)</f>
        <v>0</v>
      </c>
      <c r="E17" s="209">
        <f t="shared" ref="E17:O17" si="0">SUM(E18:E49)</f>
        <v>5000000</v>
      </c>
      <c r="F17" s="209">
        <f t="shared" si="0"/>
        <v>0</v>
      </c>
      <c r="G17" s="209">
        <f t="shared" si="0"/>
        <v>30400000</v>
      </c>
      <c r="H17" s="209">
        <f t="shared" si="0"/>
        <v>0</v>
      </c>
      <c r="I17" s="209">
        <f t="shared" si="0"/>
        <v>400000</v>
      </c>
      <c r="J17" s="209">
        <f t="shared" si="0"/>
        <v>0</v>
      </c>
      <c r="K17" s="209">
        <f t="shared" si="0"/>
        <v>300000</v>
      </c>
      <c r="L17" s="209">
        <f t="shared" si="0"/>
        <v>0</v>
      </c>
      <c r="M17" s="209">
        <f t="shared" si="0"/>
        <v>378664</v>
      </c>
      <c r="N17" s="209">
        <f t="shared" si="0"/>
        <v>0</v>
      </c>
      <c r="O17" s="209">
        <f t="shared" si="0"/>
        <v>0</v>
      </c>
      <c r="P17" s="209">
        <f>SUM(D17:O17)</f>
        <v>36478664</v>
      </c>
    </row>
    <row r="18" spans="1:16">
      <c r="A18" s="198">
        <v>2001</v>
      </c>
      <c r="B18" s="54" t="s">
        <v>82</v>
      </c>
      <c r="C18" s="206">
        <f>'POA-04'!G18</f>
        <v>0</v>
      </c>
      <c r="D18" s="205"/>
      <c r="E18" s="205"/>
      <c r="F18" s="205"/>
      <c r="G18" s="205"/>
      <c r="H18" s="205"/>
      <c r="I18" s="205"/>
      <c r="J18" s="205"/>
      <c r="K18" s="205"/>
      <c r="L18" s="205"/>
      <c r="M18" s="205"/>
      <c r="N18" s="205"/>
      <c r="O18" s="205"/>
      <c r="P18" s="224"/>
    </row>
    <row r="19" spans="1:16">
      <c r="A19" s="198">
        <v>2002</v>
      </c>
      <c r="B19" s="54" t="s">
        <v>83</v>
      </c>
      <c r="C19" s="206">
        <f>'POA-03'!H19</f>
        <v>30000000</v>
      </c>
      <c r="D19" s="205"/>
      <c r="E19" s="205"/>
      <c r="F19" s="205"/>
      <c r="G19" s="205">
        <v>30000000</v>
      </c>
      <c r="H19" s="205"/>
      <c r="I19" s="205"/>
      <c r="J19" s="205"/>
      <c r="K19" s="205"/>
      <c r="L19" s="205"/>
      <c r="M19" s="205"/>
      <c r="N19" s="205"/>
      <c r="O19" s="205"/>
      <c r="P19" s="224">
        <f>G19</f>
        <v>30000000</v>
      </c>
    </row>
    <row r="20" spans="1:16">
      <c r="A20" s="198" t="s">
        <v>84</v>
      </c>
      <c r="B20" s="54" t="s">
        <v>85</v>
      </c>
      <c r="C20" s="210"/>
      <c r="D20" s="205"/>
      <c r="E20" s="205"/>
      <c r="F20" s="205"/>
      <c r="G20" s="205"/>
      <c r="H20" s="205"/>
      <c r="I20" s="205"/>
      <c r="J20" s="205"/>
      <c r="K20" s="205"/>
      <c r="L20" s="205"/>
      <c r="M20" s="205"/>
      <c r="N20" s="205"/>
      <c r="O20" s="205"/>
      <c r="P20" s="224"/>
    </row>
    <row r="21" spans="1:16">
      <c r="A21" s="198" t="s">
        <v>86</v>
      </c>
      <c r="B21" s="54" t="s">
        <v>87</v>
      </c>
      <c r="C21" s="210"/>
      <c r="D21" s="205"/>
      <c r="E21" s="205"/>
      <c r="F21" s="205"/>
      <c r="G21" s="205"/>
      <c r="H21" s="205"/>
      <c r="I21" s="205"/>
      <c r="J21" s="205"/>
      <c r="K21" s="205"/>
      <c r="L21" s="205"/>
      <c r="M21" s="205"/>
      <c r="N21" s="205"/>
      <c r="O21" s="205"/>
      <c r="P21" s="224"/>
    </row>
    <row r="22" spans="1:16">
      <c r="A22" s="198" t="s">
        <v>88</v>
      </c>
      <c r="B22" s="54" t="s">
        <v>89</v>
      </c>
      <c r="C22" s="210"/>
      <c r="D22" s="205"/>
      <c r="E22" s="205"/>
      <c r="F22" s="205"/>
      <c r="G22" s="205"/>
      <c r="H22" s="205"/>
      <c r="I22" s="205"/>
      <c r="J22" s="205"/>
      <c r="K22" s="205"/>
      <c r="L22" s="205"/>
      <c r="M22" s="205"/>
      <c r="N22" s="205"/>
      <c r="O22" s="205"/>
      <c r="P22" s="224"/>
    </row>
    <row r="23" spans="1:16" ht="20.45" customHeight="1">
      <c r="A23" s="198">
        <v>2003</v>
      </c>
      <c r="B23" s="55" t="s">
        <v>164</v>
      </c>
      <c r="C23" s="206">
        <f>'POA-06'!D17</f>
        <v>5000000</v>
      </c>
      <c r="D23" s="205"/>
      <c r="E23" s="205">
        <v>5000000</v>
      </c>
      <c r="F23" s="205"/>
      <c r="G23" s="205"/>
      <c r="H23" s="205"/>
      <c r="I23" s="205"/>
      <c r="J23" s="205"/>
      <c r="K23" s="205"/>
      <c r="L23" s="205"/>
      <c r="M23" s="205"/>
      <c r="N23" s="205"/>
      <c r="O23" s="205"/>
      <c r="P23" s="224">
        <f>E23</f>
        <v>5000000</v>
      </c>
    </row>
    <row r="24" spans="1:16" ht="19.149999999999999" customHeight="1">
      <c r="A24" s="198" t="s">
        <v>91</v>
      </c>
      <c r="B24" s="55" t="s">
        <v>92</v>
      </c>
      <c r="C24" s="210"/>
      <c r="D24" s="205"/>
      <c r="E24" s="205"/>
      <c r="F24" s="205"/>
      <c r="G24" s="205"/>
      <c r="H24" s="205"/>
      <c r="I24" s="205"/>
      <c r="J24" s="205"/>
      <c r="K24" s="205"/>
      <c r="L24" s="205"/>
      <c r="M24" s="205"/>
      <c r="N24" s="205"/>
      <c r="O24" s="205"/>
      <c r="P24" s="224"/>
    </row>
    <row r="25" spans="1:16" ht="19.149999999999999" customHeight="1">
      <c r="A25" s="198" t="s">
        <v>93</v>
      </c>
      <c r="B25" s="55" t="s">
        <v>90</v>
      </c>
      <c r="C25" s="210"/>
      <c r="D25" s="205"/>
      <c r="E25" s="205"/>
      <c r="F25" s="205"/>
      <c r="G25" s="205"/>
      <c r="H25" s="205"/>
      <c r="I25" s="205"/>
      <c r="J25" s="205"/>
      <c r="K25" s="205"/>
      <c r="L25" s="205"/>
      <c r="M25" s="205"/>
      <c r="N25" s="205"/>
      <c r="O25" s="205"/>
      <c r="P25" s="224"/>
    </row>
    <row r="26" spans="1:16">
      <c r="A26" s="198">
        <v>2004</v>
      </c>
      <c r="B26" s="54" t="s">
        <v>94</v>
      </c>
      <c r="C26" s="206">
        <f>'POA-06'!D18</f>
        <v>0</v>
      </c>
      <c r="D26" s="205">
        <v>0</v>
      </c>
      <c r="E26" s="205">
        <f>+D26</f>
        <v>0</v>
      </c>
      <c r="F26" s="205">
        <f>+E26</f>
        <v>0</v>
      </c>
      <c r="G26" s="205"/>
      <c r="H26" s="205"/>
      <c r="I26" s="205"/>
      <c r="J26" s="205"/>
      <c r="K26" s="205"/>
      <c r="L26" s="205"/>
      <c r="M26" s="205"/>
      <c r="N26" s="205"/>
      <c r="O26" s="205"/>
      <c r="P26" s="207"/>
    </row>
    <row r="27" spans="1:16">
      <c r="A27" s="198" t="s">
        <v>95</v>
      </c>
      <c r="B27" s="54" t="s">
        <v>96</v>
      </c>
      <c r="C27" s="210"/>
      <c r="D27" s="205"/>
      <c r="E27" s="205"/>
      <c r="F27" s="205"/>
      <c r="G27" s="205"/>
      <c r="H27" s="205"/>
      <c r="I27" s="205"/>
      <c r="J27" s="205"/>
      <c r="K27" s="205"/>
      <c r="L27" s="205"/>
      <c r="M27" s="205"/>
      <c r="N27" s="205"/>
      <c r="O27" s="205"/>
      <c r="P27" s="207"/>
    </row>
    <row r="28" spans="1:16">
      <c r="A28" s="198" t="s">
        <v>97</v>
      </c>
      <c r="B28" s="54" t="s">
        <v>98</v>
      </c>
      <c r="C28" s="210"/>
      <c r="D28" s="205"/>
      <c r="E28" s="205"/>
      <c r="F28" s="205"/>
      <c r="G28" s="205"/>
      <c r="H28" s="205"/>
      <c r="I28" s="205"/>
      <c r="J28" s="205"/>
      <c r="K28" s="205"/>
      <c r="L28" s="205"/>
      <c r="M28" s="205"/>
      <c r="N28" s="205"/>
      <c r="O28" s="205"/>
      <c r="P28" s="207"/>
    </row>
    <row r="29" spans="1:16">
      <c r="A29" s="198" t="s">
        <v>99</v>
      </c>
      <c r="B29" s="54" t="s">
        <v>100</v>
      </c>
      <c r="C29" s="210"/>
      <c r="D29" s="205"/>
      <c r="E29" s="205"/>
      <c r="F29" s="205"/>
      <c r="G29" s="205"/>
      <c r="H29" s="205"/>
      <c r="I29" s="205"/>
      <c r="J29" s="205"/>
      <c r="K29" s="205"/>
      <c r="L29" s="205"/>
      <c r="M29" s="205"/>
      <c r="N29" s="205"/>
      <c r="O29" s="205"/>
      <c r="P29" s="207"/>
    </row>
    <row r="30" spans="1:16">
      <c r="A30" s="198">
        <v>2005</v>
      </c>
      <c r="B30" s="54" t="s">
        <v>101</v>
      </c>
      <c r="C30" s="206">
        <f>'POA-06'!D19</f>
        <v>0</v>
      </c>
      <c r="D30" s="205">
        <f>C30/12</f>
        <v>0</v>
      </c>
      <c r="E30" s="205">
        <f>+D30</f>
        <v>0</v>
      </c>
      <c r="F30" s="205">
        <f>+E30</f>
        <v>0</v>
      </c>
      <c r="G30" s="205"/>
      <c r="H30" s="205"/>
      <c r="I30" s="205"/>
      <c r="J30" s="205"/>
      <c r="K30" s="205"/>
      <c r="L30" s="205"/>
      <c r="M30" s="205"/>
      <c r="N30" s="205"/>
      <c r="O30" s="205"/>
      <c r="P30" s="207"/>
    </row>
    <row r="31" spans="1:16">
      <c r="A31" s="198" t="s">
        <v>102</v>
      </c>
      <c r="B31" s="54" t="s">
        <v>103</v>
      </c>
      <c r="C31" s="210"/>
      <c r="D31" s="205"/>
      <c r="E31" s="205"/>
      <c r="F31" s="205"/>
      <c r="G31" s="205"/>
      <c r="H31" s="205"/>
      <c r="I31" s="205"/>
      <c r="J31" s="205"/>
      <c r="K31" s="205"/>
      <c r="L31" s="205"/>
      <c r="M31" s="205"/>
      <c r="N31" s="205"/>
      <c r="O31" s="205"/>
      <c r="P31" s="207"/>
    </row>
    <row r="32" spans="1:16">
      <c r="A32" s="198" t="s">
        <v>104</v>
      </c>
      <c r="B32" s="54" t="s">
        <v>105</v>
      </c>
      <c r="C32" s="210"/>
      <c r="D32" s="205"/>
      <c r="E32" s="205"/>
      <c r="F32" s="205"/>
      <c r="G32" s="205"/>
      <c r="H32" s="205"/>
      <c r="I32" s="205"/>
      <c r="J32" s="205"/>
      <c r="K32" s="205"/>
      <c r="L32" s="205"/>
      <c r="M32" s="205"/>
      <c r="N32" s="205"/>
      <c r="O32" s="205"/>
      <c r="P32" s="207"/>
    </row>
    <row r="33" spans="1:16">
      <c r="A33" s="198">
        <v>2006</v>
      </c>
      <c r="B33" s="54" t="s">
        <v>106</v>
      </c>
      <c r="C33" s="206">
        <f>'POA-06'!D20</f>
        <v>0</v>
      </c>
      <c r="D33" s="205">
        <f>+$C$33/12</f>
        <v>0</v>
      </c>
      <c r="E33" s="205">
        <f>+$C$33/12</f>
        <v>0</v>
      </c>
      <c r="F33" s="205">
        <f>+$C$33/12</f>
        <v>0</v>
      </c>
      <c r="G33" s="205"/>
      <c r="H33" s="205"/>
      <c r="I33" s="205"/>
      <c r="J33" s="205"/>
      <c r="K33" s="205"/>
      <c r="L33" s="205"/>
      <c r="M33" s="205"/>
      <c r="N33" s="205"/>
      <c r="O33" s="205"/>
      <c r="P33" s="207"/>
    </row>
    <row r="34" spans="1:16">
      <c r="A34" s="198" t="s">
        <v>107</v>
      </c>
      <c r="B34" s="54" t="s">
        <v>108</v>
      </c>
      <c r="C34" s="210"/>
      <c r="D34" s="205"/>
      <c r="E34" s="205"/>
      <c r="F34" s="205"/>
      <c r="G34" s="205"/>
      <c r="H34" s="205"/>
      <c r="I34" s="205"/>
      <c r="J34" s="205"/>
      <c r="K34" s="205"/>
      <c r="L34" s="205"/>
      <c r="M34" s="205"/>
      <c r="N34" s="205"/>
      <c r="O34" s="205"/>
      <c r="P34" s="207"/>
    </row>
    <row r="35" spans="1:16" ht="18.75">
      <c r="A35" s="198" t="s">
        <v>109</v>
      </c>
      <c r="B35" s="55" t="s">
        <v>110</v>
      </c>
      <c r="C35" s="210"/>
      <c r="D35" s="205"/>
      <c r="E35" s="205"/>
      <c r="F35" s="205"/>
      <c r="G35" s="205"/>
      <c r="H35" s="205"/>
      <c r="I35" s="205"/>
      <c r="J35" s="205"/>
      <c r="K35" s="205"/>
      <c r="L35" s="205"/>
      <c r="M35" s="205"/>
      <c r="N35" s="205"/>
      <c r="O35" s="205"/>
      <c r="P35" s="207"/>
    </row>
    <row r="36" spans="1:16">
      <c r="A36" s="198" t="s">
        <v>111</v>
      </c>
      <c r="B36" s="54" t="s">
        <v>112</v>
      </c>
      <c r="C36" s="210"/>
      <c r="D36" s="205"/>
      <c r="E36" s="205"/>
      <c r="F36" s="205"/>
      <c r="G36" s="205"/>
      <c r="H36" s="205"/>
      <c r="I36" s="205"/>
      <c r="J36" s="205"/>
      <c r="K36" s="205"/>
      <c r="L36" s="205"/>
      <c r="M36" s="205"/>
      <c r="N36" s="205"/>
      <c r="O36" s="205"/>
      <c r="P36" s="207"/>
    </row>
    <row r="37" spans="1:16" ht="19.899999999999999" customHeight="1">
      <c r="A37" s="198">
        <v>2007</v>
      </c>
      <c r="B37" s="55" t="s">
        <v>113</v>
      </c>
      <c r="C37" s="206"/>
      <c r="D37" s="205"/>
      <c r="E37" s="205"/>
      <c r="F37" s="205"/>
      <c r="G37" s="205"/>
      <c r="H37" s="205"/>
      <c r="I37" s="205"/>
      <c r="J37" s="205"/>
      <c r="K37" s="205"/>
      <c r="L37" s="205"/>
      <c r="M37" s="205"/>
      <c r="N37" s="205"/>
      <c r="O37" s="205"/>
      <c r="P37" s="207"/>
    </row>
    <row r="38" spans="1:16" ht="21" customHeight="1">
      <c r="A38" s="198">
        <v>2008</v>
      </c>
      <c r="B38" s="55" t="s">
        <v>114</v>
      </c>
      <c r="C38" s="210"/>
      <c r="D38" s="205">
        <v>0</v>
      </c>
      <c r="E38" s="205">
        <v>0</v>
      </c>
      <c r="F38" s="205">
        <v>0</v>
      </c>
      <c r="G38" s="205"/>
      <c r="H38" s="205"/>
      <c r="I38" s="205"/>
      <c r="J38" s="205"/>
      <c r="K38" s="205"/>
      <c r="L38" s="205"/>
      <c r="M38" s="205"/>
      <c r="N38" s="205"/>
      <c r="O38" s="205"/>
      <c r="P38" s="207"/>
    </row>
    <row r="39" spans="1:16">
      <c r="A39" s="198">
        <v>2009</v>
      </c>
      <c r="B39" s="54" t="s">
        <v>115</v>
      </c>
      <c r="C39" s="210">
        <f>'[1]POA-06'!D18</f>
        <v>0</v>
      </c>
      <c r="D39" s="205">
        <v>0</v>
      </c>
      <c r="E39" s="205">
        <v>0</v>
      </c>
      <c r="F39" s="205">
        <v>0</v>
      </c>
      <c r="G39" s="205"/>
      <c r="H39" s="205"/>
      <c r="I39" s="205"/>
      <c r="J39" s="205"/>
      <c r="K39" s="205"/>
      <c r="L39" s="205"/>
      <c r="M39" s="205"/>
      <c r="N39" s="205"/>
      <c r="O39" s="205"/>
      <c r="P39" s="207"/>
    </row>
    <row r="40" spans="1:16" ht="18.75">
      <c r="A40" s="198">
        <v>2010</v>
      </c>
      <c r="B40" s="55" t="s">
        <v>116</v>
      </c>
      <c r="C40" s="210">
        <f>'POA-06'!D24</f>
        <v>0</v>
      </c>
      <c r="D40" s="205">
        <v>0</v>
      </c>
      <c r="E40" s="205">
        <v>0</v>
      </c>
      <c r="F40" s="205">
        <v>0</v>
      </c>
      <c r="G40" s="205"/>
      <c r="H40" s="205"/>
      <c r="I40" s="205"/>
      <c r="J40" s="205"/>
      <c r="K40" s="205"/>
      <c r="L40" s="205"/>
      <c r="M40" s="205"/>
      <c r="N40" s="205"/>
      <c r="O40" s="205"/>
      <c r="P40" s="207"/>
    </row>
    <row r="41" spans="1:16" ht="18.75">
      <c r="A41" s="198">
        <v>2011</v>
      </c>
      <c r="B41" s="86" t="s">
        <v>165</v>
      </c>
      <c r="C41" s="206">
        <f>'POA-06'!D25</f>
        <v>0</v>
      </c>
      <c r="D41" s="205">
        <v>0</v>
      </c>
      <c r="E41" s="205">
        <f>+D41</f>
        <v>0</v>
      </c>
      <c r="F41" s="205">
        <f>+E41</f>
        <v>0</v>
      </c>
      <c r="G41" s="205"/>
      <c r="H41" s="205"/>
      <c r="I41" s="205"/>
      <c r="J41" s="205"/>
      <c r="K41" s="205"/>
      <c r="L41" s="205"/>
      <c r="M41" s="205"/>
      <c r="N41" s="205"/>
      <c r="O41" s="205"/>
      <c r="P41" s="207"/>
    </row>
    <row r="42" spans="1:16" ht="18.75">
      <c r="A42" s="198">
        <v>2012</v>
      </c>
      <c r="B42" s="55" t="s">
        <v>157</v>
      </c>
      <c r="C42" s="210">
        <f>'POA-06'!D26</f>
        <v>0</v>
      </c>
      <c r="D42" s="205">
        <v>0</v>
      </c>
      <c r="E42" s="205">
        <v>0</v>
      </c>
      <c r="F42" s="205">
        <v>0</v>
      </c>
      <c r="G42" s="205"/>
      <c r="H42" s="205"/>
      <c r="I42" s="205"/>
      <c r="J42" s="205"/>
      <c r="K42" s="205"/>
      <c r="L42" s="205"/>
      <c r="M42" s="205"/>
      <c r="N42" s="205"/>
      <c r="O42" s="205"/>
      <c r="P42" s="207"/>
    </row>
    <row r="43" spans="1:16">
      <c r="A43" s="198">
        <v>2013</v>
      </c>
      <c r="B43" s="54" t="s">
        <v>117</v>
      </c>
      <c r="C43" s="206">
        <f>'POA-06'!D27</f>
        <v>0</v>
      </c>
      <c r="D43" s="205">
        <v>0</v>
      </c>
      <c r="E43" s="205">
        <f>+D43</f>
        <v>0</v>
      </c>
      <c r="F43" s="205">
        <f>+E43</f>
        <v>0</v>
      </c>
      <c r="G43" s="205"/>
      <c r="H43" s="205"/>
      <c r="I43" s="205"/>
      <c r="J43" s="205"/>
      <c r="K43" s="205"/>
      <c r="L43" s="205"/>
      <c r="M43" s="205"/>
      <c r="N43" s="205"/>
      <c r="O43" s="205"/>
      <c r="P43" s="207"/>
    </row>
    <row r="44" spans="1:16">
      <c r="A44" s="198">
        <v>2014</v>
      </c>
      <c r="B44" s="54" t="s">
        <v>118</v>
      </c>
      <c r="C44" s="210"/>
      <c r="D44" s="210">
        <v>0</v>
      </c>
      <c r="E44" s="210">
        <v>0</v>
      </c>
      <c r="F44" s="205"/>
      <c r="G44" s="205"/>
      <c r="H44" s="205"/>
      <c r="I44" s="205"/>
      <c r="J44" s="205"/>
      <c r="K44" s="205"/>
      <c r="L44" s="205"/>
      <c r="M44" s="205"/>
      <c r="N44" s="205"/>
      <c r="O44" s="205"/>
      <c r="P44" s="207"/>
    </row>
    <row r="45" spans="1:16">
      <c r="A45" s="198">
        <v>2015</v>
      </c>
      <c r="B45" s="54" t="s">
        <v>119</v>
      </c>
      <c r="C45" s="206">
        <f>'POA-06'!D29</f>
        <v>0</v>
      </c>
      <c r="D45" s="205">
        <v>0</v>
      </c>
      <c r="E45" s="205">
        <f>+D45</f>
        <v>0</v>
      </c>
      <c r="F45" s="205">
        <f>+E45</f>
        <v>0</v>
      </c>
      <c r="G45" s="210"/>
      <c r="H45" s="210"/>
      <c r="I45" s="210"/>
      <c r="J45" s="210"/>
      <c r="K45" s="210"/>
      <c r="L45" s="210"/>
      <c r="M45" s="210"/>
      <c r="N45" s="210"/>
      <c r="O45" s="210"/>
      <c r="P45" s="207"/>
    </row>
    <row r="46" spans="1:16">
      <c r="A46" s="198" t="s">
        <v>120</v>
      </c>
      <c r="B46" s="54" t="s">
        <v>121</v>
      </c>
      <c r="C46" s="210"/>
      <c r="D46" s="205"/>
      <c r="E46" s="205"/>
      <c r="F46" s="205"/>
      <c r="G46" s="205"/>
      <c r="H46" s="205"/>
      <c r="I46" s="205"/>
      <c r="J46" s="205"/>
      <c r="K46" s="205"/>
      <c r="L46" s="205"/>
      <c r="M46" s="205"/>
      <c r="N46" s="205"/>
      <c r="O46" s="205"/>
      <c r="P46" s="207"/>
    </row>
    <row r="47" spans="1:16">
      <c r="A47" s="198" t="s">
        <v>122</v>
      </c>
      <c r="B47" s="54" t="s">
        <v>123</v>
      </c>
      <c r="C47" s="210"/>
      <c r="D47" s="205"/>
      <c r="E47" s="205"/>
      <c r="F47" s="205"/>
      <c r="G47" s="205"/>
      <c r="H47" s="205"/>
      <c r="I47" s="205"/>
      <c r="J47" s="205"/>
      <c r="K47" s="205"/>
      <c r="L47" s="205"/>
      <c r="M47" s="205"/>
      <c r="N47" s="205"/>
      <c r="O47" s="205"/>
      <c r="P47" s="207"/>
    </row>
    <row r="48" spans="1:16">
      <c r="A48" s="198">
        <v>2016</v>
      </c>
      <c r="B48" s="54" t="s">
        <v>166</v>
      </c>
      <c r="C48" s="206">
        <f>'POA-06'!D30</f>
        <v>1478664</v>
      </c>
      <c r="D48" s="205"/>
      <c r="E48" s="205"/>
      <c r="F48" s="205"/>
      <c r="G48" s="205">
        <v>400000</v>
      </c>
      <c r="H48" s="205"/>
      <c r="I48" s="205">
        <v>400000</v>
      </c>
      <c r="J48" s="205"/>
      <c r="K48" s="205">
        <v>300000</v>
      </c>
      <c r="L48" s="205"/>
      <c r="M48" s="205">
        <v>378664</v>
      </c>
      <c r="N48" s="205"/>
      <c r="O48" s="205"/>
      <c r="P48" s="224">
        <f>SUM(D48:O48)</f>
        <v>1478664</v>
      </c>
    </row>
    <row r="49" spans="1:16">
      <c r="A49" s="198">
        <v>2017</v>
      </c>
      <c r="B49" s="54" t="s">
        <v>124</v>
      </c>
      <c r="C49" s="210">
        <v>0</v>
      </c>
      <c r="D49" s="205">
        <v>0</v>
      </c>
      <c r="E49" s="205">
        <v>0</v>
      </c>
      <c r="F49" s="205">
        <v>0</v>
      </c>
      <c r="G49" s="205"/>
      <c r="H49" s="205"/>
      <c r="I49" s="205"/>
      <c r="J49" s="205"/>
      <c r="K49" s="205"/>
      <c r="L49" s="205"/>
      <c r="M49" s="205"/>
      <c r="N49" s="205"/>
      <c r="O49" s="205"/>
      <c r="P49" s="207"/>
    </row>
    <row r="50" spans="1:16">
      <c r="A50" s="198">
        <v>3000</v>
      </c>
      <c r="B50" s="54" t="s">
        <v>167</v>
      </c>
      <c r="C50" s="206">
        <f>'POA-06'!D31</f>
        <v>0</v>
      </c>
      <c r="D50" s="205">
        <f>C50/12</f>
        <v>0</v>
      </c>
      <c r="E50" s="205">
        <f>+D50</f>
        <v>0</v>
      </c>
      <c r="F50" s="205">
        <f>+E50</f>
        <v>0</v>
      </c>
      <c r="G50" s="205"/>
      <c r="H50" s="205"/>
      <c r="I50" s="205"/>
      <c r="J50" s="205"/>
      <c r="K50" s="205"/>
      <c r="L50" s="205"/>
      <c r="M50" s="205"/>
      <c r="N50" s="205"/>
      <c r="O50" s="205"/>
      <c r="P50" s="207"/>
    </row>
    <row r="51" spans="1:16">
      <c r="A51" s="199">
        <v>4000</v>
      </c>
      <c r="B51" s="54" t="s">
        <v>125</v>
      </c>
      <c r="C51" s="209">
        <v>0</v>
      </c>
      <c r="D51" s="211">
        <v>0</v>
      </c>
      <c r="E51" s="211">
        <v>0</v>
      </c>
      <c r="F51" s="211">
        <v>0</v>
      </c>
      <c r="G51" s="211"/>
      <c r="H51" s="211"/>
      <c r="I51" s="211"/>
      <c r="J51" s="211"/>
      <c r="K51" s="211"/>
      <c r="L51" s="211"/>
      <c r="M51" s="211"/>
      <c r="N51" s="211"/>
      <c r="O51" s="211"/>
      <c r="P51" s="207"/>
    </row>
    <row r="52" spans="1:16">
      <c r="A52" s="199">
        <v>5000</v>
      </c>
      <c r="B52" s="54" t="s">
        <v>126</v>
      </c>
      <c r="C52" s="208">
        <f>'POA-05'!C31</f>
        <v>1595440133</v>
      </c>
      <c r="D52" s="205">
        <v>0</v>
      </c>
      <c r="E52" s="205">
        <v>10000000</v>
      </c>
      <c r="F52" s="205">
        <v>31000000</v>
      </c>
      <c r="G52" s="205">
        <v>75000000</v>
      </c>
      <c r="H52" s="205">
        <v>202018869</v>
      </c>
      <c r="I52" s="205">
        <v>42000000</v>
      </c>
      <c r="J52" s="205">
        <v>407506622</v>
      </c>
      <c r="K52" s="205"/>
      <c r="L52" s="205"/>
      <c r="M52" s="205">
        <f>'POA-05'!C25</f>
        <v>83821336</v>
      </c>
      <c r="N52" s="205"/>
      <c r="O52" s="205"/>
      <c r="P52" s="212">
        <f>SUM(D52:O52)</f>
        <v>851346827</v>
      </c>
    </row>
    <row r="53" spans="1:16">
      <c r="A53" s="199">
        <v>6000</v>
      </c>
      <c r="B53" s="54" t="s">
        <v>127</v>
      </c>
      <c r="C53" s="209">
        <f>'POA-05'!C22</f>
        <v>0</v>
      </c>
      <c r="D53" s="211">
        <v>0</v>
      </c>
      <c r="E53" s="211">
        <v>0</v>
      </c>
      <c r="F53" s="211">
        <v>0</v>
      </c>
      <c r="G53" s="211"/>
      <c r="H53" s="211"/>
      <c r="I53" s="211"/>
      <c r="J53" s="211"/>
      <c r="K53" s="211"/>
      <c r="L53" s="211"/>
      <c r="M53" s="211"/>
      <c r="N53" s="211"/>
      <c r="O53" s="211"/>
      <c r="P53" s="207"/>
    </row>
    <row r="54" spans="1:16">
      <c r="A54" s="200">
        <v>7000</v>
      </c>
      <c r="B54" s="54" t="s">
        <v>128</v>
      </c>
      <c r="C54" s="209">
        <v>0</v>
      </c>
      <c r="D54" s="211">
        <v>0</v>
      </c>
      <c r="E54" s="211">
        <v>0</v>
      </c>
      <c r="F54" s="211">
        <v>0</v>
      </c>
      <c r="G54" s="211">
        <v>0</v>
      </c>
      <c r="H54" s="211">
        <v>0</v>
      </c>
      <c r="I54" s="211">
        <v>0</v>
      </c>
      <c r="J54" s="211">
        <v>0</v>
      </c>
      <c r="K54" s="211">
        <v>0</v>
      </c>
      <c r="L54" s="211">
        <v>0</v>
      </c>
      <c r="M54" s="211">
        <v>0</v>
      </c>
      <c r="N54" s="211">
        <v>0</v>
      </c>
      <c r="O54" s="211">
        <v>0</v>
      </c>
      <c r="P54" s="207">
        <f>SUM(D54:O54)</f>
        <v>0</v>
      </c>
    </row>
    <row r="55" spans="1:16" ht="13.5" thickBot="1">
      <c r="A55" s="200">
        <v>8000</v>
      </c>
      <c r="B55" s="201" t="s">
        <v>129</v>
      </c>
      <c r="C55" s="213">
        <v>0</v>
      </c>
      <c r="D55" s="211">
        <v>0</v>
      </c>
      <c r="E55" s="211">
        <v>0</v>
      </c>
      <c r="F55" s="214">
        <v>0</v>
      </c>
      <c r="G55" s="214">
        <v>0</v>
      </c>
      <c r="H55" s="214">
        <v>0</v>
      </c>
      <c r="I55" s="214">
        <v>0</v>
      </c>
      <c r="J55" s="214"/>
      <c r="K55" s="214">
        <v>0</v>
      </c>
      <c r="L55" s="214">
        <v>0</v>
      </c>
      <c r="M55" s="214">
        <v>0</v>
      </c>
      <c r="N55" s="214">
        <v>0</v>
      </c>
      <c r="O55" s="214">
        <v>0</v>
      </c>
      <c r="P55" s="215">
        <f>SUM(D55:O55)</f>
        <v>0</v>
      </c>
    </row>
    <row r="56" spans="1:16" ht="13.5" thickBot="1">
      <c r="A56" s="289" t="s">
        <v>29</v>
      </c>
      <c r="B56" s="289"/>
      <c r="C56" s="56">
        <f>SUM(C14,C17,C52)</f>
        <v>1683440133</v>
      </c>
      <c r="D56" s="56">
        <f t="shared" ref="D56:O56" si="1">SUM(D14,D17,D50,D51,D52,D53,D54,D55)</f>
        <v>0</v>
      </c>
      <c r="E56" s="56">
        <f t="shared" si="1"/>
        <v>15000000</v>
      </c>
      <c r="F56" s="56">
        <f t="shared" si="1"/>
        <v>31000000</v>
      </c>
      <c r="G56" s="56">
        <f t="shared" si="1"/>
        <v>105400000</v>
      </c>
      <c r="H56" s="56">
        <f t="shared" si="1"/>
        <v>202018869</v>
      </c>
      <c r="I56" s="56">
        <f t="shared" si="1"/>
        <v>42400000</v>
      </c>
      <c r="J56" s="56">
        <f t="shared" si="1"/>
        <v>407506622</v>
      </c>
      <c r="K56" s="56">
        <f t="shared" si="1"/>
        <v>9180405</v>
      </c>
      <c r="L56" s="56">
        <f t="shared" si="1"/>
        <v>8880405</v>
      </c>
      <c r="M56" s="56">
        <f t="shared" si="1"/>
        <v>93080405</v>
      </c>
      <c r="N56" s="56">
        <f t="shared" si="1"/>
        <v>8880405</v>
      </c>
      <c r="O56" s="56">
        <f t="shared" si="1"/>
        <v>15999716</v>
      </c>
      <c r="P56" s="56">
        <f>SUM(P14,P17,P52,P53)</f>
        <v>939346827</v>
      </c>
    </row>
    <row r="58" spans="1:16">
      <c r="C58" s="28"/>
    </row>
    <row r="59" spans="1:16">
      <c r="C59" s="59"/>
      <c r="E59" s="59"/>
      <c r="F59" s="78"/>
    </row>
    <row r="60" spans="1:16">
      <c r="E60" s="59"/>
    </row>
  </sheetData>
  <mergeCells count="15">
    <mergeCell ref="A56:B56"/>
    <mergeCell ref="A8:P8"/>
    <mergeCell ref="B9:C9"/>
    <mergeCell ref="B10:C10"/>
    <mergeCell ref="A1:B7"/>
    <mergeCell ref="C1:H4"/>
    <mergeCell ref="C5:E5"/>
    <mergeCell ref="F5:H5"/>
    <mergeCell ref="C6:E6"/>
    <mergeCell ref="F6:H6"/>
    <mergeCell ref="P12:P13"/>
    <mergeCell ref="A12:A13"/>
    <mergeCell ref="B12:B13"/>
    <mergeCell ref="C12:C13"/>
    <mergeCell ref="D12:O12"/>
  </mergeCells>
  <phoneticPr fontId="9" type="noConversion"/>
  <printOptions horizontalCentered="1" verticalCentered="1"/>
  <pageMargins left="1.0900000000000001" right="0.98425196850393704" top="0.98425196850393704" bottom="0.98425196850393704" header="0" footer="0"/>
  <pageSetup paperSize="5" scale="85" orientation="landscape" horizontalDpi="4294967295" r:id="rId1"/>
  <headerFooter alignWithMargins="0"/>
  <drawing r:id="rId2"/>
</worksheet>
</file>

<file path=xl/worksheets/sheet8.xml><?xml version="1.0" encoding="utf-8"?>
<worksheet xmlns="http://schemas.openxmlformats.org/spreadsheetml/2006/main" xmlns:r="http://schemas.openxmlformats.org/officeDocument/2006/relationships">
  <dimension ref="A1:N52"/>
  <sheetViews>
    <sheetView workbookViewId="0">
      <selection activeCell="F30" sqref="F30"/>
    </sheetView>
  </sheetViews>
  <sheetFormatPr baseColWidth="10" defaultRowHeight="12.75"/>
  <cols>
    <col min="1" max="1" width="8.7109375" customWidth="1"/>
    <col min="2" max="2" width="24.7109375" customWidth="1"/>
    <col min="3" max="3" width="13.42578125" customWidth="1"/>
    <col min="4" max="4" width="12" bestFit="1" customWidth="1"/>
    <col min="5" max="5" width="11.7109375" bestFit="1" customWidth="1"/>
    <col min="6" max="6" width="12.5703125" bestFit="1" customWidth="1"/>
    <col min="7" max="8" width="12" bestFit="1" customWidth="1"/>
    <col min="9" max="9" width="14.140625" customWidth="1"/>
    <col min="10" max="11" width="12.5703125" bestFit="1" customWidth="1"/>
    <col min="12" max="12" width="13.5703125" bestFit="1" customWidth="1"/>
    <col min="14" max="14" width="16.5703125" bestFit="1" customWidth="1"/>
  </cols>
  <sheetData>
    <row r="1" spans="1:12">
      <c r="A1" s="261"/>
      <c r="B1" s="261"/>
      <c r="C1" s="262" t="s">
        <v>239</v>
      </c>
      <c r="D1" s="263"/>
      <c r="E1" s="263"/>
      <c r="F1" s="263"/>
      <c r="G1" s="263"/>
      <c r="H1" s="263"/>
      <c r="I1" s="165"/>
    </row>
    <row r="2" spans="1:12">
      <c r="A2" s="261"/>
      <c r="B2" s="261"/>
      <c r="C2" s="264"/>
      <c r="D2" s="265"/>
      <c r="E2" s="265"/>
      <c r="F2" s="265"/>
      <c r="G2" s="265"/>
      <c r="H2" s="265"/>
      <c r="I2" s="165"/>
    </row>
    <row r="3" spans="1:12">
      <c r="A3" s="261"/>
      <c r="B3" s="261"/>
      <c r="C3" s="264"/>
      <c r="D3" s="265"/>
      <c r="E3" s="265"/>
      <c r="F3" s="265"/>
      <c r="G3" s="265"/>
      <c r="H3" s="265"/>
      <c r="I3" s="165" t="s">
        <v>221</v>
      </c>
    </row>
    <row r="4" spans="1:12">
      <c r="A4" s="261"/>
      <c r="B4" s="261"/>
      <c r="C4" s="266"/>
      <c r="D4" s="267"/>
      <c r="E4" s="267"/>
      <c r="F4" s="267"/>
      <c r="G4" s="267"/>
      <c r="H4" s="267"/>
      <c r="I4" s="165" t="s">
        <v>222</v>
      </c>
    </row>
    <row r="5" spans="1:12" ht="13.5">
      <c r="A5" s="261"/>
      <c r="B5" s="261"/>
      <c r="C5" s="268" t="s">
        <v>223</v>
      </c>
      <c r="D5" s="268"/>
      <c r="E5" s="268"/>
      <c r="F5" s="269" t="s">
        <v>224</v>
      </c>
      <c r="G5" s="269"/>
      <c r="H5" s="269"/>
      <c r="I5" s="165"/>
    </row>
    <row r="6" spans="1:12" ht="13.5">
      <c r="A6" s="261"/>
      <c r="B6" s="261"/>
      <c r="C6" s="268">
        <v>0</v>
      </c>
      <c r="D6" s="268"/>
      <c r="E6" s="268"/>
      <c r="F6" s="269" t="s">
        <v>225</v>
      </c>
      <c r="G6" s="269"/>
      <c r="H6" s="269"/>
      <c r="I6" s="165"/>
    </row>
    <row r="7" spans="1:12" ht="22.5">
      <c r="A7" s="261"/>
      <c r="B7" s="261"/>
      <c r="C7" s="166"/>
      <c r="D7" s="166"/>
      <c r="E7" s="166"/>
      <c r="F7" s="167"/>
      <c r="G7" s="167"/>
      <c r="H7" s="167"/>
      <c r="I7" s="166"/>
      <c r="J7" s="216"/>
      <c r="K7" s="216"/>
      <c r="L7" s="216"/>
    </row>
    <row r="8" spans="1:12">
      <c r="A8" s="309" t="s">
        <v>213</v>
      </c>
      <c r="B8" s="309"/>
      <c r="C8" s="309"/>
      <c r="D8" s="309"/>
      <c r="E8" s="309"/>
      <c r="F8" s="309"/>
      <c r="G8" s="309"/>
      <c r="H8" s="309"/>
      <c r="I8" s="309"/>
      <c r="J8" s="309"/>
      <c r="K8" s="309"/>
      <c r="L8" s="309"/>
    </row>
    <row r="9" spans="1:12">
      <c r="A9" s="310" t="s">
        <v>250</v>
      </c>
      <c r="B9" s="310"/>
      <c r="C9" s="310"/>
      <c r="D9" s="310"/>
      <c r="E9" s="310"/>
      <c r="F9" s="310"/>
      <c r="G9" s="310"/>
      <c r="H9" s="310"/>
      <c r="I9" s="310"/>
      <c r="J9" s="310"/>
      <c r="K9" s="310"/>
      <c r="L9" s="310"/>
    </row>
    <row r="10" spans="1:12" ht="13.5" thickBot="1">
      <c r="A10" s="124"/>
      <c r="B10" s="125" t="s">
        <v>31</v>
      </c>
      <c r="C10" s="126" t="s">
        <v>226</v>
      </c>
      <c r="D10" s="127"/>
      <c r="E10" s="127"/>
      <c r="F10" s="127"/>
      <c r="G10" s="127"/>
      <c r="H10" s="127"/>
      <c r="I10" s="127"/>
      <c r="J10" s="127"/>
      <c r="K10" s="127"/>
      <c r="L10" s="128" t="s">
        <v>232</v>
      </c>
    </row>
    <row r="11" spans="1:12" ht="13.5" thickBot="1">
      <c r="A11" s="300" t="s">
        <v>231</v>
      </c>
      <c r="B11" s="302" t="s">
        <v>34</v>
      </c>
      <c r="C11" s="306" t="s">
        <v>184</v>
      </c>
      <c r="D11" s="307"/>
      <c r="E11" s="307"/>
      <c r="F11" s="307"/>
      <c r="G11" s="307"/>
      <c r="H11" s="307"/>
      <c r="I11" s="307"/>
      <c r="J11" s="307"/>
      <c r="K11" s="308"/>
      <c r="L11" s="304" t="s">
        <v>29</v>
      </c>
    </row>
    <row r="12" spans="1:12" ht="13.5" thickBot="1">
      <c r="A12" s="301"/>
      <c r="B12" s="303"/>
      <c r="C12" s="129" t="s">
        <v>185</v>
      </c>
      <c r="D12" s="129" t="s">
        <v>186</v>
      </c>
      <c r="E12" s="129" t="s">
        <v>187</v>
      </c>
      <c r="F12" s="129" t="s">
        <v>188</v>
      </c>
      <c r="G12" s="129" t="s">
        <v>189</v>
      </c>
      <c r="H12" s="129" t="s">
        <v>190</v>
      </c>
      <c r="I12" s="129" t="s">
        <v>191</v>
      </c>
      <c r="J12" s="129" t="s">
        <v>209</v>
      </c>
      <c r="K12" s="129" t="s">
        <v>210</v>
      </c>
      <c r="L12" s="305"/>
    </row>
    <row r="13" spans="1:12">
      <c r="A13" s="130">
        <v>1000</v>
      </c>
      <c r="B13" s="131" t="s">
        <v>78</v>
      </c>
      <c r="C13" s="217">
        <v>17292000</v>
      </c>
      <c r="D13" s="217">
        <v>17790000</v>
      </c>
      <c r="E13" s="217">
        <f>SUM(E14:E15)</f>
        <v>0</v>
      </c>
      <c r="F13" s="217"/>
      <c r="G13" s="217">
        <v>12041336</v>
      </c>
      <c r="H13" s="217">
        <v>4398000</v>
      </c>
      <c r="I13" s="217"/>
      <c r="J13" s="217"/>
      <c r="K13" s="217"/>
      <c r="L13" s="218">
        <f>SUM(C13:K13)</f>
        <v>51521336</v>
      </c>
    </row>
    <row r="14" spans="1:12">
      <c r="A14" s="132">
        <v>1001</v>
      </c>
      <c r="B14" s="132" t="s">
        <v>79</v>
      </c>
      <c r="C14" s="219"/>
      <c r="D14" s="219"/>
      <c r="E14" s="219"/>
      <c r="F14" s="219"/>
      <c r="G14" s="219"/>
      <c r="H14" s="219"/>
      <c r="I14" s="219"/>
      <c r="J14" s="219"/>
      <c r="K14" s="219"/>
      <c r="L14" s="218">
        <f>SUM(C14:K14)</f>
        <v>0</v>
      </c>
    </row>
    <row r="15" spans="1:12">
      <c r="A15" s="132">
        <v>1002</v>
      </c>
      <c r="B15" s="132" t="s">
        <v>80</v>
      </c>
      <c r="C15" s="219">
        <f>C13</f>
        <v>17292000</v>
      </c>
      <c r="D15" s="219">
        <f>D13</f>
        <v>17790000</v>
      </c>
      <c r="E15" s="219"/>
      <c r="F15" s="219"/>
      <c r="G15" s="219">
        <f>G13</f>
        <v>12041336</v>
      </c>
      <c r="H15" s="219">
        <f>H13</f>
        <v>4398000</v>
      </c>
      <c r="I15" s="219"/>
      <c r="J15" s="219"/>
      <c r="K15" s="219"/>
      <c r="L15" s="218">
        <f>SUM(C15:K15)</f>
        <v>51521336</v>
      </c>
    </row>
    <row r="16" spans="1:12">
      <c r="A16" s="133">
        <v>2000</v>
      </c>
      <c r="B16" s="132" t="s">
        <v>81</v>
      </c>
      <c r="C16" s="217">
        <f t="shared" ref="C16:K16" si="0">SUM(C17:C46)</f>
        <v>2708000</v>
      </c>
      <c r="D16" s="217">
        <f t="shared" si="0"/>
        <v>20210000</v>
      </c>
      <c r="E16" s="217">
        <f t="shared" si="0"/>
        <v>0</v>
      </c>
      <c r="F16" s="217">
        <f t="shared" si="0"/>
        <v>0</v>
      </c>
      <c r="G16" s="217">
        <f t="shared" si="0"/>
        <v>2958664</v>
      </c>
      <c r="H16" s="217">
        <f t="shared" si="0"/>
        <v>10602000</v>
      </c>
      <c r="I16" s="217">
        <f t="shared" si="0"/>
        <v>0</v>
      </c>
      <c r="J16" s="217">
        <f t="shared" si="0"/>
        <v>0</v>
      </c>
      <c r="K16" s="217">
        <f t="shared" si="0"/>
        <v>0</v>
      </c>
      <c r="L16" s="218">
        <f>SUM(C16:I16)</f>
        <v>36478664</v>
      </c>
    </row>
    <row r="17" spans="1:12">
      <c r="A17" s="132">
        <v>2001</v>
      </c>
      <c r="B17" s="132" t="s">
        <v>82</v>
      </c>
      <c r="C17" s="220"/>
      <c r="D17" s="220"/>
      <c r="E17" s="220"/>
      <c r="F17" s="220"/>
      <c r="G17" s="220"/>
      <c r="H17" s="220"/>
      <c r="I17" s="220"/>
      <c r="J17" s="220"/>
      <c r="K17" s="220"/>
      <c r="L17" s="218">
        <f>SUM(C17:I17)</f>
        <v>0</v>
      </c>
    </row>
    <row r="18" spans="1:12">
      <c r="A18" s="132">
        <v>2002</v>
      </c>
      <c r="B18" s="132" t="s">
        <v>192</v>
      </c>
      <c r="C18" s="219"/>
      <c r="D18" s="219">
        <v>20000000</v>
      </c>
      <c r="E18" s="219"/>
      <c r="F18" s="219"/>
      <c r="G18" s="219"/>
      <c r="H18" s="219">
        <v>10000000</v>
      </c>
      <c r="I18" s="219"/>
      <c r="J18" s="219"/>
      <c r="K18" s="219"/>
      <c r="L18" s="218">
        <f>SUM(C18:I18)</f>
        <v>30000000</v>
      </c>
    </row>
    <row r="19" spans="1:12">
      <c r="A19" s="132" t="s">
        <v>84</v>
      </c>
      <c r="B19" s="132" t="s">
        <v>85</v>
      </c>
      <c r="C19" s="220"/>
      <c r="D19" s="220"/>
      <c r="E19" s="220"/>
      <c r="F19" s="220"/>
      <c r="G19" s="220"/>
      <c r="H19" s="220"/>
      <c r="I19" s="220"/>
      <c r="J19" s="220"/>
      <c r="K19" s="220"/>
      <c r="L19" s="221"/>
    </row>
    <row r="20" spans="1:12">
      <c r="A20" s="132" t="s">
        <v>86</v>
      </c>
      <c r="B20" s="132" t="s">
        <v>87</v>
      </c>
      <c r="C20" s="219"/>
      <c r="D20" s="219"/>
      <c r="E20" s="219"/>
      <c r="F20" s="219"/>
      <c r="G20" s="219"/>
      <c r="H20" s="219"/>
      <c r="I20" s="219"/>
      <c r="J20" s="219"/>
      <c r="K20" s="219"/>
      <c r="L20" s="218">
        <f t="shared" ref="L20:L51" si="1">SUM(C20:I20)</f>
        <v>0</v>
      </c>
    </row>
    <row r="21" spans="1:12">
      <c r="A21" s="132" t="s">
        <v>88</v>
      </c>
      <c r="B21" s="132" t="s">
        <v>89</v>
      </c>
      <c r="C21" s="219"/>
      <c r="D21" s="219"/>
      <c r="E21" s="219"/>
      <c r="F21" s="219"/>
      <c r="G21" s="219"/>
      <c r="H21" s="219"/>
      <c r="I21" s="219"/>
      <c r="J21" s="219"/>
      <c r="K21" s="219"/>
      <c r="L21" s="218">
        <f t="shared" si="1"/>
        <v>0</v>
      </c>
    </row>
    <row r="22" spans="1:12">
      <c r="A22" s="132">
        <v>2003</v>
      </c>
      <c r="B22" s="134" t="s">
        <v>90</v>
      </c>
      <c r="C22" s="219"/>
      <c r="D22" s="219"/>
      <c r="E22" s="219"/>
      <c r="F22" s="219"/>
      <c r="G22" s="219"/>
      <c r="H22" s="219"/>
      <c r="I22" s="219"/>
      <c r="J22" s="219"/>
      <c r="K22" s="219"/>
      <c r="L22" s="218">
        <f t="shared" si="1"/>
        <v>0</v>
      </c>
    </row>
    <row r="23" spans="1:12">
      <c r="A23" s="133">
        <v>2004</v>
      </c>
      <c r="B23" s="132" t="s">
        <v>94</v>
      </c>
      <c r="C23" s="217"/>
      <c r="D23" s="219"/>
      <c r="E23" s="219"/>
      <c r="F23" s="219"/>
      <c r="G23" s="219"/>
      <c r="H23" s="219"/>
      <c r="I23" s="219"/>
      <c r="J23" s="219"/>
      <c r="K23" s="219"/>
      <c r="L23" s="218">
        <f t="shared" si="1"/>
        <v>0</v>
      </c>
    </row>
    <row r="24" spans="1:12">
      <c r="A24" s="132" t="s">
        <v>95</v>
      </c>
      <c r="B24" s="132" t="s">
        <v>96</v>
      </c>
      <c r="C24" s="219"/>
      <c r="D24" s="219"/>
      <c r="E24" s="219"/>
      <c r="F24" s="219"/>
      <c r="G24" s="219"/>
      <c r="H24" s="219"/>
      <c r="I24" s="219"/>
      <c r="J24" s="219"/>
      <c r="K24" s="219"/>
      <c r="L24" s="218">
        <f t="shared" si="1"/>
        <v>0</v>
      </c>
    </row>
    <row r="25" spans="1:12">
      <c r="A25" s="132" t="s">
        <v>97</v>
      </c>
      <c r="B25" s="132" t="s">
        <v>98</v>
      </c>
      <c r="C25" s="219"/>
      <c r="D25" s="219"/>
      <c r="E25" s="219"/>
      <c r="F25" s="219"/>
      <c r="G25" s="219"/>
      <c r="H25" s="219"/>
      <c r="I25" s="219"/>
      <c r="J25" s="219"/>
      <c r="K25" s="219"/>
      <c r="L25" s="218">
        <f t="shared" si="1"/>
        <v>0</v>
      </c>
    </row>
    <row r="26" spans="1:12">
      <c r="A26" s="132" t="s">
        <v>99</v>
      </c>
      <c r="B26" s="132" t="s">
        <v>100</v>
      </c>
      <c r="C26" s="219"/>
      <c r="D26" s="219"/>
      <c r="E26" s="219"/>
      <c r="F26" s="219"/>
      <c r="G26" s="219"/>
      <c r="H26" s="219"/>
      <c r="I26" s="219"/>
      <c r="J26" s="219"/>
      <c r="K26" s="219"/>
      <c r="L26" s="218">
        <f t="shared" si="1"/>
        <v>0</v>
      </c>
    </row>
    <row r="27" spans="1:12">
      <c r="A27" s="133">
        <v>2005</v>
      </c>
      <c r="B27" s="132" t="s">
        <v>101</v>
      </c>
      <c r="C27" s="217"/>
      <c r="D27" s="219"/>
      <c r="E27" s="219"/>
      <c r="F27" s="219"/>
      <c r="G27" s="219"/>
      <c r="H27" s="219"/>
      <c r="I27" s="219"/>
      <c r="J27" s="219"/>
      <c r="K27" s="219"/>
      <c r="L27" s="218">
        <f t="shared" si="1"/>
        <v>0</v>
      </c>
    </row>
    <row r="28" spans="1:12">
      <c r="A28" s="132" t="s">
        <v>102</v>
      </c>
      <c r="B28" s="132" t="s">
        <v>103</v>
      </c>
      <c r="C28" s="219"/>
      <c r="D28" s="219"/>
      <c r="E28" s="219"/>
      <c r="F28" s="219"/>
      <c r="G28" s="219"/>
      <c r="H28" s="219"/>
      <c r="I28" s="219"/>
      <c r="J28" s="219"/>
      <c r="K28" s="219"/>
      <c r="L28" s="218">
        <f t="shared" si="1"/>
        <v>0</v>
      </c>
    </row>
    <row r="29" spans="1:12">
      <c r="A29" s="132" t="s">
        <v>104</v>
      </c>
      <c r="B29" s="132" t="s">
        <v>105</v>
      </c>
      <c r="C29" s="219"/>
      <c r="D29" s="219"/>
      <c r="E29" s="219"/>
      <c r="F29" s="219"/>
      <c r="G29" s="219"/>
      <c r="H29" s="219"/>
      <c r="I29" s="219"/>
      <c r="J29" s="219"/>
      <c r="K29" s="219"/>
      <c r="L29" s="218">
        <f t="shared" si="1"/>
        <v>0</v>
      </c>
    </row>
    <row r="30" spans="1:12">
      <c r="A30" s="133">
        <v>2006</v>
      </c>
      <c r="B30" s="132" t="s">
        <v>106</v>
      </c>
      <c r="C30" s="217"/>
      <c r="D30" s="219"/>
      <c r="E30" s="219"/>
      <c r="F30" s="219"/>
      <c r="G30" s="219"/>
      <c r="H30" s="219"/>
      <c r="I30" s="219"/>
      <c r="J30" s="219"/>
      <c r="K30" s="219"/>
      <c r="L30" s="218">
        <f t="shared" si="1"/>
        <v>0</v>
      </c>
    </row>
    <row r="31" spans="1:12">
      <c r="A31" s="132" t="s">
        <v>107</v>
      </c>
      <c r="B31" s="132" t="s">
        <v>108</v>
      </c>
      <c r="C31" s="219"/>
      <c r="D31" s="219"/>
      <c r="E31" s="219"/>
      <c r="F31" s="219"/>
      <c r="G31" s="219"/>
      <c r="H31" s="219"/>
      <c r="I31" s="219"/>
      <c r="J31" s="219"/>
      <c r="K31" s="219"/>
      <c r="L31" s="218">
        <f t="shared" si="1"/>
        <v>0</v>
      </c>
    </row>
    <row r="32" spans="1:12">
      <c r="A32" s="132" t="s">
        <v>109</v>
      </c>
      <c r="B32" s="134" t="s">
        <v>110</v>
      </c>
      <c r="C32" s="219"/>
      <c r="D32" s="219"/>
      <c r="E32" s="219"/>
      <c r="F32" s="219"/>
      <c r="G32" s="219"/>
      <c r="H32" s="219"/>
      <c r="I32" s="219"/>
      <c r="J32" s="219"/>
      <c r="K32" s="219"/>
      <c r="L32" s="218">
        <f t="shared" si="1"/>
        <v>0</v>
      </c>
    </row>
    <row r="33" spans="1:14">
      <c r="A33" s="132" t="s">
        <v>111</v>
      </c>
      <c r="B33" s="132" t="s">
        <v>112</v>
      </c>
      <c r="C33" s="219"/>
      <c r="D33" s="219"/>
      <c r="E33" s="219"/>
      <c r="F33" s="219"/>
      <c r="G33" s="219"/>
      <c r="H33" s="219"/>
      <c r="I33" s="219"/>
      <c r="J33" s="219"/>
      <c r="K33" s="219"/>
      <c r="L33" s="218">
        <f t="shared" si="1"/>
        <v>0</v>
      </c>
    </row>
    <row r="34" spans="1:14">
      <c r="A34" s="132">
        <v>2007</v>
      </c>
      <c r="B34" s="134" t="s">
        <v>193</v>
      </c>
      <c r="C34" s="217"/>
      <c r="D34" s="217"/>
      <c r="E34" s="217"/>
      <c r="F34" s="217"/>
      <c r="G34" s="217"/>
      <c r="H34" s="219"/>
      <c r="I34" s="219"/>
      <c r="J34" s="219"/>
      <c r="K34" s="219"/>
      <c r="L34" s="218">
        <f t="shared" si="1"/>
        <v>0</v>
      </c>
    </row>
    <row r="35" spans="1:14">
      <c r="A35" s="132">
        <v>2008</v>
      </c>
      <c r="B35" s="134" t="s">
        <v>114</v>
      </c>
      <c r="C35" s="219"/>
      <c r="D35" s="219"/>
      <c r="E35" s="219"/>
      <c r="F35" s="219"/>
      <c r="G35" s="219"/>
      <c r="H35" s="219"/>
      <c r="I35" s="219"/>
      <c r="J35" s="219"/>
      <c r="K35" s="219"/>
      <c r="L35" s="218">
        <f t="shared" si="1"/>
        <v>0</v>
      </c>
      <c r="N35" s="28"/>
    </row>
    <row r="36" spans="1:14">
      <c r="A36" s="132">
        <v>2009</v>
      </c>
      <c r="B36" s="132" t="s">
        <v>115</v>
      </c>
      <c r="C36" s="219"/>
      <c r="D36" s="219"/>
      <c r="E36" s="219"/>
      <c r="F36" s="219"/>
      <c r="G36" s="219"/>
      <c r="H36" s="219"/>
      <c r="I36" s="219"/>
      <c r="J36" s="219"/>
      <c r="K36" s="219"/>
      <c r="L36" s="218">
        <f t="shared" si="1"/>
        <v>0</v>
      </c>
    </row>
    <row r="37" spans="1:14">
      <c r="A37" s="132">
        <v>2010</v>
      </c>
      <c r="B37" s="134" t="s">
        <v>116</v>
      </c>
      <c r="C37" s="219"/>
      <c r="D37" s="219"/>
      <c r="E37" s="219"/>
      <c r="F37" s="219"/>
      <c r="G37" s="219"/>
      <c r="H37" s="219"/>
      <c r="I37" s="219"/>
      <c r="J37" s="219"/>
      <c r="K37" s="219"/>
      <c r="L37" s="218">
        <f t="shared" si="1"/>
        <v>0</v>
      </c>
    </row>
    <row r="38" spans="1:14">
      <c r="A38" s="132">
        <v>2011</v>
      </c>
      <c r="B38" s="132" t="s">
        <v>194</v>
      </c>
      <c r="C38" s="219"/>
      <c r="D38" s="219"/>
      <c r="E38" s="219"/>
      <c r="F38" s="219"/>
      <c r="G38" s="219"/>
      <c r="H38" s="219"/>
      <c r="I38" s="219"/>
      <c r="J38" s="219"/>
      <c r="K38" s="219"/>
      <c r="L38" s="218">
        <f t="shared" si="1"/>
        <v>0</v>
      </c>
    </row>
    <row r="39" spans="1:14">
      <c r="A39" s="132">
        <v>2012</v>
      </c>
      <c r="B39" s="134" t="s">
        <v>195</v>
      </c>
      <c r="C39" s="219">
        <v>2500000</v>
      </c>
      <c r="D39" s="219"/>
      <c r="E39" s="219"/>
      <c r="F39" s="219"/>
      <c r="G39" s="219">
        <v>2500000</v>
      </c>
      <c r="H39" s="219"/>
      <c r="I39" s="219"/>
      <c r="J39" s="219"/>
      <c r="K39" s="219"/>
      <c r="L39" s="218">
        <f t="shared" si="1"/>
        <v>5000000</v>
      </c>
    </row>
    <row r="40" spans="1:14">
      <c r="A40" s="132">
        <v>2013</v>
      </c>
      <c r="B40" s="132" t="s">
        <v>117</v>
      </c>
      <c r="C40" s="219"/>
      <c r="D40" s="219"/>
      <c r="E40" s="219"/>
      <c r="F40" s="219"/>
      <c r="G40" s="219"/>
      <c r="H40" s="219"/>
      <c r="I40" s="219"/>
      <c r="J40" s="219"/>
      <c r="K40" s="219"/>
      <c r="L40" s="218">
        <f t="shared" si="1"/>
        <v>0</v>
      </c>
    </row>
    <row r="41" spans="1:14">
      <c r="A41" s="132">
        <v>2014</v>
      </c>
      <c r="B41" s="132" t="s">
        <v>118</v>
      </c>
      <c r="C41" s="219"/>
      <c r="D41" s="219"/>
      <c r="E41" s="219"/>
      <c r="F41" s="219"/>
      <c r="G41" s="219"/>
      <c r="H41" s="219"/>
      <c r="I41" s="219"/>
      <c r="J41" s="219"/>
      <c r="K41" s="219"/>
      <c r="L41" s="218">
        <f t="shared" si="1"/>
        <v>0</v>
      </c>
    </row>
    <row r="42" spans="1:14">
      <c r="A42" s="132">
        <v>2015</v>
      </c>
      <c r="B42" s="132" t="s">
        <v>119</v>
      </c>
      <c r="C42" s="219"/>
      <c r="D42" s="219"/>
      <c r="E42" s="219"/>
      <c r="F42" s="219"/>
      <c r="G42" s="219"/>
      <c r="H42" s="219"/>
      <c r="I42" s="219"/>
      <c r="J42" s="219"/>
      <c r="K42" s="219"/>
      <c r="L42" s="218">
        <f t="shared" si="1"/>
        <v>0</v>
      </c>
    </row>
    <row r="43" spans="1:14" ht="10.5" customHeight="1">
      <c r="A43" s="132" t="s">
        <v>120</v>
      </c>
      <c r="B43" s="132" t="s">
        <v>121</v>
      </c>
      <c r="C43" s="219"/>
      <c r="D43" s="219"/>
      <c r="E43" s="219"/>
      <c r="F43" s="219"/>
      <c r="G43" s="219"/>
      <c r="H43" s="219"/>
      <c r="I43" s="219"/>
      <c r="J43" s="219"/>
      <c r="K43" s="219"/>
      <c r="L43" s="218">
        <f t="shared" si="1"/>
        <v>0</v>
      </c>
    </row>
    <row r="44" spans="1:14" ht="11.25" customHeight="1">
      <c r="A44" s="132" t="s">
        <v>122</v>
      </c>
      <c r="B44" s="132" t="s">
        <v>123</v>
      </c>
      <c r="C44" s="219"/>
      <c r="D44" s="219"/>
      <c r="E44" s="219"/>
      <c r="F44" s="219"/>
      <c r="G44" s="219"/>
      <c r="H44" s="219"/>
      <c r="I44" s="219"/>
      <c r="J44" s="219"/>
      <c r="K44" s="219"/>
      <c r="L44" s="218">
        <f t="shared" si="1"/>
        <v>0</v>
      </c>
    </row>
    <row r="45" spans="1:14" ht="11.25" customHeight="1">
      <c r="A45" s="132">
        <v>2016</v>
      </c>
      <c r="B45" s="132" t="s">
        <v>218</v>
      </c>
      <c r="C45" s="219">
        <v>208000</v>
      </c>
      <c r="D45" s="219">
        <v>210000</v>
      </c>
      <c r="E45" s="219"/>
      <c r="F45" s="219"/>
      <c r="G45" s="219">
        <v>458664</v>
      </c>
      <c r="H45" s="219">
        <v>602000</v>
      </c>
      <c r="I45" s="219"/>
      <c r="J45" s="219"/>
      <c r="K45" s="219"/>
      <c r="L45" s="218">
        <f t="shared" si="1"/>
        <v>1478664</v>
      </c>
    </row>
    <row r="46" spans="1:14">
      <c r="A46" s="132">
        <v>2017</v>
      </c>
      <c r="B46" s="132" t="s">
        <v>124</v>
      </c>
      <c r="C46" s="219"/>
      <c r="D46" s="219"/>
      <c r="E46" s="219"/>
      <c r="F46" s="219"/>
      <c r="G46" s="219"/>
      <c r="H46" s="219"/>
      <c r="I46" s="219"/>
      <c r="J46" s="219"/>
      <c r="K46" s="219"/>
      <c r="L46" s="218">
        <f t="shared" si="1"/>
        <v>0</v>
      </c>
    </row>
    <row r="47" spans="1:14">
      <c r="A47" s="133">
        <v>3000</v>
      </c>
      <c r="B47" s="132" t="s">
        <v>125</v>
      </c>
      <c r="C47" s="217"/>
      <c r="D47" s="217"/>
      <c r="E47" s="217"/>
      <c r="F47" s="217"/>
      <c r="G47" s="217"/>
      <c r="H47" s="217"/>
      <c r="I47" s="217"/>
      <c r="J47" s="217"/>
      <c r="K47" s="217"/>
      <c r="L47" s="218">
        <f t="shared" si="1"/>
        <v>0</v>
      </c>
    </row>
    <row r="48" spans="1:14">
      <c r="A48" s="133">
        <v>4000</v>
      </c>
      <c r="B48" s="133" t="s">
        <v>126</v>
      </c>
      <c r="C48" s="219">
        <f>'POA-05'!C29</f>
        <v>31000000</v>
      </c>
      <c r="D48" s="219"/>
      <c r="E48" s="219">
        <f>'POA-05'!C25</f>
        <v>83821336</v>
      </c>
      <c r="F48" s="219">
        <f>'POA-05'!C24</f>
        <v>202018869</v>
      </c>
      <c r="G48" s="219">
        <f>'POA-05'!C30/2</f>
        <v>5000000</v>
      </c>
      <c r="H48" s="219">
        <f>'POA-05'!C30/2</f>
        <v>5000000</v>
      </c>
      <c r="I48" s="219">
        <f>'POA-05'!C27</f>
        <v>1151599928</v>
      </c>
      <c r="J48" s="219">
        <f>'POA-05'!C28</f>
        <v>75000000</v>
      </c>
      <c r="K48" s="219">
        <f>'POA-05'!C26</f>
        <v>42000000</v>
      </c>
      <c r="L48" s="218">
        <f>SUM(C48:K48)</f>
        <v>1595440133</v>
      </c>
    </row>
    <row r="49" spans="1:14">
      <c r="A49" s="133">
        <v>5000</v>
      </c>
      <c r="B49" s="133" t="s">
        <v>127</v>
      </c>
      <c r="C49" s="219"/>
      <c r="D49" s="219"/>
      <c r="E49" s="219"/>
      <c r="F49" s="219"/>
      <c r="G49" s="219"/>
      <c r="H49" s="219"/>
      <c r="I49" s="219"/>
      <c r="J49" s="219"/>
      <c r="K49" s="219"/>
      <c r="L49" s="218">
        <f t="shared" si="1"/>
        <v>0</v>
      </c>
      <c r="N49" s="225">
        <f>SUM(C52:K52)</f>
        <v>1683440133</v>
      </c>
    </row>
    <row r="50" spans="1:14">
      <c r="A50" s="133">
        <v>6000</v>
      </c>
      <c r="B50" s="133" t="s">
        <v>128</v>
      </c>
      <c r="C50" s="217"/>
      <c r="D50" s="217"/>
      <c r="E50" s="217"/>
      <c r="F50" s="217"/>
      <c r="G50" s="217"/>
      <c r="H50" s="217"/>
      <c r="I50" s="217"/>
      <c r="J50" s="217"/>
      <c r="K50" s="217"/>
      <c r="L50" s="218">
        <f t="shared" si="1"/>
        <v>0</v>
      </c>
    </row>
    <row r="51" spans="1:14">
      <c r="A51" s="133">
        <v>7000</v>
      </c>
      <c r="B51" s="133" t="s">
        <v>129</v>
      </c>
      <c r="C51" s="217"/>
      <c r="D51" s="217"/>
      <c r="E51" s="217"/>
      <c r="F51" s="217"/>
      <c r="G51" s="217"/>
      <c r="H51" s="217"/>
      <c r="I51" s="217"/>
      <c r="J51" s="217"/>
      <c r="K51" s="217"/>
      <c r="L51" s="218">
        <f t="shared" si="1"/>
        <v>0</v>
      </c>
    </row>
    <row r="52" spans="1:14">
      <c r="A52" s="135"/>
      <c r="B52" s="135" t="s">
        <v>29</v>
      </c>
      <c r="C52" s="222">
        <f t="shared" ref="C52:L52" si="2">+C13+C16+C47+C48+C49+C50+C51</f>
        <v>51000000</v>
      </c>
      <c r="D52" s="222">
        <f t="shared" si="2"/>
        <v>38000000</v>
      </c>
      <c r="E52" s="222">
        <f t="shared" si="2"/>
        <v>83821336</v>
      </c>
      <c r="F52" s="222">
        <f t="shared" si="2"/>
        <v>202018869</v>
      </c>
      <c r="G52" s="222">
        <f t="shared" si="2"/>
        <v>20000000</v>
      </c>
      <c r="H52" s="222">
        <f t="shared" si="2"/>
        <v>20000000</v>
      </c>
      <c r="I52" s="222">
        <f t="shared" si="2"/>
        <v>1151599928</v>
      </c>
      <c r="J52" s="222">
        <f>SUM(J14:J51)</f>
        <v>75000000</v>
      </c>
      <c r="K52" s="222">
        <f>SUM(K13+K16+K23+K27+K30+K48+K51)</f>
        <v>42000000</v>
      </c>
      <c r="L52" s="222">
        <f t="shared" si="2"/>
        <v>1683440133</v>
      </c>
    </row>
  </sheetData>
  <mergeCells count="12">
    <mergeCell ref="A11:A12"/>
    <mergeCell ref="B11:B12"/>
    <mergeCell ref="L11:L12"/>
    <mergeCell ref="C11:K11"/>
    <mergeCell ref="F5:H5"/>
    <mergeCell ref="C6:E6"/>
    <mergeCell ref="F6:H6"/>
    <mergeCell ref="A8:L8"/>
    <mergeCell ref="A1:B7"/>
    <mergeCell ref="C1:H4"/>
    <mergeCell ref="C5:E5"/>
    <mergeCell ref="A9:L9"/>
  </mergeCells>
  <phoneticPr fontId="25" type="noConversion"/>
  <printOptions horizontalCentered="1" verticalCentered="1"/>
  <pageMargins left="0.98425196850393704" right="0.98425196850393704" top="0.98425196850393704" bottom="0.98425196850393704" header="0" footer="0"/>
  <pageSetup paperSize="5" scale="95"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dimension ref="A1:I19"/>
  <sheetViews>
    <sheetView topLeftCell="A16" workbookViewId="0">
      <selection activeCell="A17" sqref="A17:B17"/>
    </sheetView>
  </sheetViews>
  <sheetFormatPr baseColWidth="10" defaultRowHeight="12.75"/>
  <cols>
    <col min="2" max="2" width="21.7109375" customWidth="1"/>
    <col min="3" max="3" width="19.7109375" customWidth="1"/>
    <col min="4" max="4" width="20.140625" bestFit="1" customWidth="1"/>
    <col min="5" max="5" width="16.5703125" customWidth="1"/>
    <col min="6" max="6" width="26.85546875" customWidth="1"/>
    <col min="7" max="7" width="10.5703125" customWidth="1"/>
    <col min="8" max="8" width="15.5703125" hidden="1" customWidth="1"/>
    <col min="9" max="9" width="13" customWidth="1"/>
  </cols>
  <sheetData>
    <row r="1" spans="1:9" ht="15" customHeight="1">
      <c r="A1" s="261"/>
      <c r="B1" s="261"/>
      <c r="C1" s="262" t="s">
        <v>233</v>
      </c>
      <c r="D1" s="263"/>
      <c r="E1" s="263"/>
      <c r="F1" s="263"/>
      <c r="G1" s="263"/>
      <c r="H1" s="263"/>
      <c r="I1" s="165"/>
    </row>
    <row r="2" spans="1:9" ht="14.25" customHeight="1">
      <c r="A2" s="261"/>
      <c r="B2" s="261"/>
      <c r="C2" s="264"/>
      <c r="D2" s="265"/>
      <c r="E2" s="265"/>
      <c r="F2" s="265"/>
      <c r="G2" s="265"/>
      <c r="H2" s="265"/>
      <c r="I2" s="165"/>
    </row>
    <row r="3" spans="1:9">
      <c r="A3" s="261"/>
      <c r="B3" s="261"/>
      <c r="C3" s="264"/>
      <c r="D3" s="265"/>
      <c r="E3" s="265"/>
      <c r="F3" s="265"/>
      <c r="G3" s="265"/>
      <c r="H3" s="265"/>
      <c r="I3" s="165" t="s">
        <v>221</v>
      </c>
    </row>
    <row r="4" spans="1:9">
      <c r="A4" s="261"/>
      <c r="B4" s="261"/>
      <c r="C4" s="266"/>
      <c r="D4" s="267"/>
      <c r="E4" s="267"/>
      <c r="F4" s="267"/>
      <c r="G4" s="267"/>
      <c r="H4" s="267"/>
      <c r="I4" s="165" t="s">
        <v>228</v>
      </c>
    </row>
    <row r="5" spans="1:9" ht="14.25" customHeight="1">
      <c r="A5" s="261"/>
      <c r="B5" s="261"/>
      <c r="C5" s="268" t="s">
        <v>223</v>
      </c>
      <c r="D5" s="268"/>
      <c r="E5" s="268"/>
      <c r="F5" s="269" t="s">
        <v>224</v>
      </c>
      <c r="G5" s="269"/>
      <c r="H5" s="269"/>
      <c r="I5" s="165"/>
    </row>
    <row r="6" spans="1:9" ht="15" customHeight="1">
      <c r="A6" s="261"/>
      <c r="B6" s="261"/>
      <c r="C6" s="268">
        <v>0</v>
      </c>
      <c r="D6" s="268"/>
      <c r="E6" s="268"/>
      <c r="F6" s="269" t="s">
        <v>225</v>
      </c>
      <c r="G6" s="269"/>
      <c r="H6" s="269"/>
      <c r="I6" s="165"/>
    </row>
    <row r="7" spans="1:9" ht="15" customHeight="1">
      <c r="A7" s="261"/>
      <c r="B7" s="261"/>
      <c r="C7" s="166"/>
      <c r="D7" s="166"/>
      <c r="E7" s="166"/>
      <c r="F7" s="167"/>
      <c r="G7" s="167"/>
      <c r="H7" s="167"/>
      <c r="I7" s="166"/>
    </row>
    <row r="8" spans="1:9" ht="14.25">
      <c r="A8" s="101"/>
      <c r="B8" s="101"/>
      <c r="C8" s="102"/>
      <c r="D8" s="102"/>
      <c r="E8" s="102"/>
      <c r="F8" s="102"/>
      <c r="G8" s="102"/>
      <c r="H8" s="102"/>
    </row>
    <row r="9" spans="1:9" ht="14.25">
      <c r="A9" s="103" t="s">
        <v>14</v>
      </c>
      <c r="B9" s="103"/>
      <c r="C9" s="184">
        <f>'POA-01'!C9</f>
        <v>1683440133</v>
      </c>
      <c r="F9" s="104"/>
      <c r="G9" s="104"/>
      <c r="H9" s="103"/>
    </row>
    <row r="10" spans="1:9" ht="14.25">
      <c r="A10" s="103" t="s">
        <v>15</v>
      </c>
      <c r="B10" s="103"/>
      <c r="C10" s="105"/>
      <c r="F10" s="104"/>
      <c r="G10" s="104"/>
      <c r="H10" s="103"/>
    </row>
    <row r="11" spans="1:9" ht="14.25">
      <c r="A11" s="103" t="s">
        <v>220</v>
      </c>
      <c r="B11" s="103"/>
      <c r="C11" s="184">
        <f>+C10+C9</f>
        <v>1683440133</v>
      </c>
      <c r="F11" s="104"/>
      <c r="G11" s="104"/>
      <c r="H11" s="103"/>
    </row>
    <row r="12" spans="1:9" ht="15" customHeight="1">
      <c r="A12" s="106"/>
      <c r="B12" s="107" t="s">
        <v>34</v>
      </c>
      <c r="C12" s="108" t="s">
        <v>177</v>
      </c>
    </row>
    <row r="13" spans="1:9" ht="16.5" customHeight="1">
      <c r="A13" s="107">
        <v>1000</v>
      </c>
      <c r="B13" s="107" t="s">
        <v>78</v>
      </c>
      <c r="C13" s="223">
        <f>'POA-07'!C14</f>
        <v>51521336</v>
      </c>
    </row>
    <row r="14" spans="1:9">
      <c r="A14" s="107">
        <v>2000</v>
      </c>
      <c r="B14" s="107" t="s">
        <v>81</v>
      </c>
      <c r="C14" s="223">
        <f>'POA-07'!C17</f>
        <v>36478664</v>
      </c>
    </row>
    <row r="15" spans="1:9">
      <c r="A15" s="107">
        <v>5000</v>
      </c>
      <c r="B15" s="107" t="s">
        <v>126</v>
      </c>
      <c r="C15" s="223">
        <f>'POA-07'!C52</f>
        <v>1595440133</v>
      </c>
    </row>
    <row r="16" spans="1:9">
      <c r="A16" s="107">
        <v>6000</v>
      </c>
      <c r="B16" s="107" t="s">
        <v>127</v>
      </c>
      <c r="C16" s="223">
        <f>'POA-07'!C53</f>
        <v>0</v>
      </c>
    </row>
    <row r="17" spans="1:9">
      <c r="A17" s="311" t="s">
        <v>249</v>
      </c>
      <c r="B17" s="312"/>
      <c r="C17" s="232">
        <f>SUM(C13:C16)</f>
        <v>1683440133</v>
      </c>
      <c r="G17" s="28"/>
    </row>
    <row r="19" spans="1:9">
      <c r="I19" s="28"/>
    </row>
  </sheetData>
  <mergeCells count="7">
    <mergeCell ref="A17:B17"/>
    <mergeCell ref="A1:B7"/>
    <mergeCell ref="C1:H4"/>
    <mergeCell ref="C5:E5"/>
    <mergeCell ref="F5:H5"/>
    <mergeCell ref="C6:E6"/>
    <mergeCell ref="F6:H6"/>
  </mergeCells>
  <phoneticPr fontId="25" type="noConversion"/>
  <printOptions horizontalCentered="1" verticalCentered="1"/>
  <pageMargins left="0.98425196850393704" right="0.98425196850393704" top="0.98425196850393704" bottom="0.98425196850393704" header="0" footer="0"/>
  <pageSetup paperSize="5" scale="95" orientation="landscape" horizontalDpi="4294967293"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4</vt:i4>
      </vt:variant>
    </vt:vector>
  </HeadingPairs>
  <TitlesOfParts>
    <vt:vector size="13" baseType="lpstr">
      <vt:lpstr>POA-01</vt:lpstr>
      <vt:lpstr>POA-02</vt:lpstr>
      <vt:lpstr>POA-03</vt:lpstr>
      <vt:lpstr>POA-04</vt:lpstr>
      <vt:lpstr>POA-05</vt:lpstr>
      <vt:lpstr>POA-06</vt:lpstr>
      <vt:lpstr>POA-07</vt:lpstr>
      <vt:lpstr>POA-ACTIVIDADES</vt:lpstr>
      <vt:lpstr>GRÁFICO</vt:lpstr>
      <vt:lpstr>'POA-01'!Títulos_a_imprimir</vt:lpstr>
      <vt:lpstr>'POA-05'!Títulos_a_imprimir</vt:lpstr>
      <vt:lpstr>'POA-07'!Títulos_a_imprimir</vt:lpstr>
      <vt:lpstr>'POA-ACTIVIDADES'!Títulos_a_imprimir</vt:lpstr>
    </vt:vector>
  </TitlesOfParts>
  <Company>corpoguajira</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monitoreo2</dc:creator>
  <cp:lastModifiedBy>Corpoguajira</cp:lastModifiedBy>
  <cp:lastPrinted>2011-09-06T21:01:46Z</cp:lastPrinted>
  <dcterms:created xsi:type="dcterms:W3CDTF">2006-11-24T20:03:21Z</dcterms:created>
  <dcterms:modified xsi:type="dcterms:W3CDTF">2012-02-22T19:12:39Z</dcterms:modified>
</cp:coreProperties>
</file>