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45" yWindow="135" windowWidth="12120" windowHeight="8190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OA-ACT" sheetId="14" r:id="rId8"/>
    <sheet name="grafico" sheetId="11" r:id="rId9"/>
  </sheets>
  <externalReferences>
    <externalReference r:id="rId10"/>
    <externalReference r:id="rId11"/>
  </externalReferences>
  <definedNames>
    <definedName name="_xlnm.Print_Titles" localSheetId="7">'POA-ACT'!$1:$11</definedName>
  </definedNames>
  <calcPr calcId="125725"/>
</workbook>
</file>

<file path=xl/calcChain.xml><?xml version="1.0" encoding="utf-8"?>
<calcChain xmlns="http://schemas.openxmlformats.org/spreadsheetml/2006/main">
  <c r="F6" i="11"/>
  <c r="F6" i="14"/>
  <c r="F6" i="4"/>
  <c r="F6" i="5"/>
  <c r="F6" i="6"/>
  <c r="F6" i="7"/>
  <c r="F6" i="8"/>
  <c r="F6" i="9"/>
  <c r="D47" i="14"/>
  <c r="C47"/>
  <c r="E14"/>
  <c r="E18"/>
  <c r="E19"/>
  <c r="E20"/>
  <c r="E21"/>
  <c r="E22"/>
  <c r="E23"/>
  <c r="E24"/>
  <c r="E25"/>
  <c r="E26"/>
  <c r="E27"/>
  <c r="E28"/>
  <c r="E29"/>
  <c r="E30"/>
  <c r="E31"/>
  <c r="E32"/>
  <c r="E34"/>
  <c r="E35"/>
  <c r="E36"/>
  <c r="E37"/>
  <c r="E38"/>
  <c r="E39"/>
  <c r="E40"/>
  <c r="E41"/>
  <c r="E42"/>
  <c r="E43"/>
  <c r="E44"/>
  <c r="E45"/>
  <c r="E46"/>
  <c r="E48"/>
  <c r="E49"/>
  <c r="E50"/>
  <c r="I20" i="7"/>
  <c r="C21" i="6"/>
  <c r="D8" i="7"/>
  <c r="I13"/>
  <c r="I18"/>
  <c r="C33" i="14" s="1"/>
  <c r="E41" i="11"/>
  <c r="E38"/>
  <c r="E36"/>
  <c r="E35"/>
  <c r="E34"/>
  <c r="E31"/>
  <c r="E30"/>
  <c r="E26"/>
  <c r="E19"/>
  <c r="E18"/>
  <c r="E14"/>
  <c r="E13"/>
  <c r="E11"/>
  <c r="E10"/>
  <c r="G7"/>
  <c r="C16" i="6"/>
  <c r="O13" i="4"/>
  <c r="N13"/>
  <c r="M13"/>
  <c r="L13"/>
  <c r="K13"/>
  <c r="J13"/>
  <c r="I13"/>
  <c r="H13"/>
  <c r="G13"/>
  <c r="F13"/>
  <c r="D13"/>
  <c r="E13"/>
  <c r="C40"/>
  <c r="J15" i="8"/>
  <c r="J16" s="1"/>
  <c r="E16" i="5" s="1"/>
  <c r="C20" i="4"/>
  <c r="C21"/>
  <c r="C25"/>
  <c r="C28"/>
  <c r="K28" s="1"/>
  <c r="C33"/>
  <c r="D33" s="1"/>
  <c r="P33" s="1"/>
  <c r="C34"/>
  <c r="D34" s="1"/>
  <c r="C35"/>
  <c r="C36"/>
  <c r="H36" s="1"/>
  <c r="C37"/>
  <c r="E37" s="1"/>
  <c r="C38"/>
  <c r="M38" s="1"/>
  <c r="C39"/>
  <c r="C43"/>
  <c r="D9" i="9"/>
  <c r="D8"/>
  <c r="E11" i="8"/>
  <c r="E9"/>
  <c r="D10" i="7"/>
  <c r="C9" i="6"/>
  <c r="C8"/>
  <c r="C8" i="5"/>
  <c r="C10"/>
  <c r="H25" i="4"/>
  <c r="D25"/>
  <c r="F25"/>
  <c r="I25"/>
  <c r="K25"/>
  <c r="M25"/>
  <c r="O25"/>
  <c r="G28"/>
  <c r="E36"/>
  <c r="H37"/>
  <c r="E38"/>
  <c r="E39"/>
  <c r="E45"/>
  <c r="E49"/>
  <c r="F37"/>
  <c r="F34"/>
  <c r="F45"/>
  <c r="G36"/>
  <c r="G37"/>
  <c r="G38"/>
  <c r="G39"/>
  <c r="G34"/>
  <c r="G45"/>
  <c r="G49"/>
  <c r="H38"/>
  <c r="H34"/>
  <c r="H45"/>
  <c r="I28"/>
  <c r="I39"/>
  <c r="I34"/>
  <c r="I45"/>
  <c r="I49"/>
  <c r="J28"/>
  <c r="J39"/>
  <c r="J34"/>
  <c r="J45"/>
  <c r="K39"/>
  <c r="K34"/>
  <c r="K45"/>
  <c r="K49"/>
  <c r="L39"/>
  <c r="L34"/>
  <c r="L45"/>
  <c r="M37"/>
  <c r="M39"/>
  <c r="M34"/>
  <c r="M45"/>
  <c r="M49"/>
  <c r="N36"/>
  <c r="N34"/>
  <c r="N45"/>
  <c r="N49"/>
  <c r="O37"/>
  <c r="O39"/>
  <c r="O34"/>
  <c r="O45"/>
  <c r="O48"/>
  <c r="O49"/>
  <c r="D35"/>
  <c r="P35" s="1"/>
  <c r="D39"/>
  <c r="D45"/>
  <c r="P45" s="1"/>
  <c r="D47"/>
  <c r="D48"/>
  <c r="P48" s="1"/>
  <c r="D49"/>
  <c r="P49" s="1"/>
  <c r="P30"/>
  <c r="P31"/>
  <c r="P41"/>
  <c r="P42"/>
  <c r="P43"/>
  <c r="P44"/>
  <c r="P17"/>
  <c r="P18"/>
  <c r="P19"/>
  <c r="P20"/>
  <c r="P21"/>
  <c r="P22"/>
  <c r="P23"/>
  <c r="P24"/>
  <c r="P26"/>
  <c r="P27"/>
  <c r="P29"/>
  <c r="D37"/>
  <c r="P37" s="1"/>
  <c r="N39"/>
  <c r="N37"/>
  <c r="L37"/>
  <c r="K37"/>
  <c r="J37"/>
  <c r="I37"/>
  <c r="H39"/>
  <c r="F39"/>
  <c r="P39" s="1"/>
  <c r="D36"/>
  <c r="L36"/>
  <c r="K36"/>
  <c r="J36"/>
  <c r="I36"/>
  <c r="F36"/>
  <c r="E28"/>
  <c r="N25"/>
  <c r="L25"/>
  <c r="J25"/>
  <c r="G25"/>
  <c r="E25"/>
  <c r="P25" s="1"/>
  <c r="M47"/>
  <c r="N47"/>
  <c r="I47"/>
  <c r="O47"/>
  <c r="K47"/>
  <c r="L47"/>
  <c r="J47"/>
  <c r="H47"/>
  <c r="P13"/>
  <c r="I40"/>
  <c r="G40"/>
  <c r="K40"/>
  <c r="O40"/>
  <c r="M40"/>
  <c r="E40"/>
  <c r="F40"/>
  <c r="L40"/>
  <c r="D40"/>
  <c r="N40"/>
  <c r="H40"/>
  <c r="F28"/>
  <c r="F38"/>
  <c r="H28"/>
  <c r="I38"/>
  <c r="J38"/>
  <c r="K38"/>
  <c r="L38"/>
  <c r="M28"/>
  <c r="N28"/>
  <c r="O28"/>
  <c r="D28"/>
  <c r="D38"/>
  <c r="O38"/>
  <c r="O36"/>
  <c r="N38"/>
  <c r="M36"/>
  <c r="L28"/>
  <c r="J40"/>
  <c r="I15" i="7"/>
  <c r="E15" i="5" s="1"/>
  <c r="C22" i="6"/>
  <c r="K17" i="9"/>
  <c r="D13" i="14" s="1"/>
  <c r="D12" s="1"/>
  <c r="E11" i="4"/>
  <c r="D11"/>
  <c r="E47" i="14"/>
  <c r="C46" i="4" s="1"/>
  <c r="C13" i="14"/>
  <c r="D33"/>
  <c r="P47" i="4" l="1"/>
  <c r="I21" i="7"/>
  <c r="P40" i="4"/>
  <c r="P34"/>
  <c r="P36"/>
  <c r="P38"/>
  <c r="P28"/>
  <c r="E44" i="11"/>
  <c r="E46" i="4"/>
  <c r="M46"/>
  <c r="K46"/>
  <c r="G46"/>
  <c r="I46"/>
  <c r="J46"/>
  <c r="E21" i="5"/>
  <c r="E14" s="1"/>
  <c r="I22" i="7"/>
  <c r="E33" i="14"/>
  <c r="C32" i="4" s="1"/>
  <c r="K32" s="1"/>
  <c r="D16" i="14"/>
  <c r="C16"/>
  <c r="E16" s="1"/>
  <c r="C15" i="4" s="1"/>
  <c r="H15" s="1"/>
  <c r="J32"/>
  <c r="E15"/>
  <c r="C17" i="14"/>
  <c r="D17"/>
  <c r="D15" s="1"/>
  <c r="D51" s="1"/>
  <c r="D16" i="1" s="1"/>
  <c r="E13" i="14"/>
  <c r="C12" i="4" s="1"/>
  <c r="C12" i="14"/>
  <c r="K20" i="9"/>
  <c r="H46" i="4"/>
  <c r="L46"/>
  <c r="N46"/>
  <c r="O46"/>
  <c r="D46"/>
  <c r="F46"/>
  <c r="F32" l="1"/>
  <c r="O32"/>
  <c r="J15"/>
  <c r="L15"/>
  <c r="D32"/>
  <c r="M32"/>
  <c r="I32"/>
  <c r="P46"/>
  <c r="I15"/>
  <c r="D15"/>
  <c r="F15"/>
  <c r="H32"/>
  <c r="E32"/>
  <c r="G32"/>
  <c r="P32" s="1"/>
  <c r="L32"/>
  <c r="N32"/>
  <c r="O15"/>
  <c r="K15"/>
  <c r="N15"/>
  <c r="M15"/>
  <c r="G15"/>
  <c r="E12" i="14"/>
  <c r="C15"/>
  <c r="E15" s="1"/>
  <c r="E17"/>
  <c r="C16" i="4" s="1"/>
  <c r="G12"/>
  <c r="G11" s="1"/>
  <c r="I12"/>
  <c r="I11" s="1"/>
  <c r="K12"/>
  <c r="K11" s="1"/>
  <c r="M12"/>
  <c r="M11" s="1"/>
  <c r="O12"/>
  <c r="O11" s="1"/>
  <c r="C11"/>
  <c r="H12"/>
  <c r="H11" s="1"/>
  <c r="J12"/>
  <c r="J11" s="1"/>
  <c r="L12"/>
  <c r="L11" s="1"/>
  <c r="N12"/>
  <c r="N11" s="1"/>
  <c r="F12"/>
  <c r="P15"/>
  <c r="E9" i="11" l="1"/>
  <c r="F16" i="4"/>
  <c r="K16"/>
  <c r="M16"/>
  <c r="I16"/>
  <c r="H16"/>
  <c r="J16"/>
  <c r="O16"/>
  <c r="N16"/>
  <c r="G16"/>
  <c r="L16"/>
  <c r="C14"/>
  <c r="F11"/>
  <c r="P12"/>
  <c r="C51" i="14"/>
  <c r="P11" i="4" l="1"/>
  <c r="E51" i="14"/>
  <c r="D13" i="1"/>
  <c r="D18" s="1"/>
  <c r="O14" i="4"/>
  <c r="O50" s="1"/>
  <c r="M14"/>
  <c r="M50" s="1"/>
  <c r="J14"/>
  <c r="J50" s="1"/>
  <c r="E14"/>
  <c r="E50" s="1"/>
  <c r="F14"/>
  <c r="F50" s="1"/>
  <c r="L14"/>
  <c r="L50" s="1"/>
  <c r="I14"/>
  <c r="I50" s="1"/>
  <c r="K14"/>
  <c r="K50" s="1"/>
  <c r="G14"/>
  <c r="G50" s="1"/>
  <c r="H14"/>
  <c r="H50" s="1"/>
  <c r="D14"/>
  <c r="E12" i="11"/>
  <c r="N14" i="4"/>
  <c r="N50" s="1"/>
  <c r="P16"/>
  <c r="C50"/>
  <c r="E45" i="11" s="1"/>
  <c r="C47" s="1"/>
  <c r="D50" i="4" l="1"/>
  <c r="P14"/>
  <c r="P50" s="1"/>
</calcChain>
</file>

<file path=xl/sharedStrings.xml><?xml version="1.0" encoding="utf-8"?>
<sst xmlns="http://schemas.openxmlformats.org/spreadsheetml/2006/main" count="434" uniqueCount="250">
  <si>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</si>
  <si>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</si>
  <si>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</si>
  <si>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</si>
  <si>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</si>
  <si>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</si>
  <si>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</si>
  <si>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</si>
  <si>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</si>
  <si>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</si>
  <si>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</si>
  <si>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</si>
  <si>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</si>
  <si>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NOMBRE</t>
  </si>
  <si>
    <t>PERFIL</t>
  </si>
  <si>
    <t>OBJETO</t>
  </si>
  <si>
    <t>MENSUAL</t>
  </si>
  <si>
    <t>VALOR PARCIAL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</si>
  <si>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</si>
  <si>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</si>
  <si>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</si>
  <si>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</si>
  <si>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</si>
  <si>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</si>
  <si>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</si>
  <si>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</si>
  <si>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</si>
  <si>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</si>
  <si>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</si>
  <si>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</si>
  <si>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</si>
  <si>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</si>
  <si>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</si>
  <si>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</si>
  <si>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</si>
  <si>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</si>
  <si>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</si>
  <si>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</si>
  <si>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</si>
  <si>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INCIA (M/D)</t>
  </si>
  <si>
    <t>OBLIGACIONES CONTRAPARTE</t>
  </si>
  <si>
    <t>OBLIGACIONES CORPOGUAJIRA</t>
  </si>
  <si>
    <t>POA-05</t>
  </si>
  <si>
    <t>REQUERIMIENTO DE INSUMOS</t>
  </si>
  <si>
    <t>POA-06</t>
  </si>
  <si>
    <t>No.</t>
  </si>
  <si>
    <t>INDICADORES (PAT)</t>
  </si>
  <si>
    <t>APROPIACION</t>
  </si>
  <si>
    <t>CRONOGRAMA DE DESEMBOLSO</t>
  </si>
  <si>
    <t>INICIAL</t>
  </si>
  <si>
    <t>ENERO</t>
  </si>
  <si>
    <t>MARZO</t>
  </si>
  <si>
    <t>ABRIL</t>
  </si>
  <si>
    <t>MAYO</t>
  </si>
  <si>
    <t>JUNIO</t>
  </si>
  <si>
    <t>JULIO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</si>
  <si>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</si>
  <si>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</si>
  <si>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</si>
  <si>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</si>
  <si>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</si>
  <si>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</si>
  <si>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</si>
  <si>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</si>
  <si>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</si>
  <si>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</si>
  <si>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</si>
  <si>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</si>
  <si>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</si>
  <si>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</si>
  <si>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</si>
  <si>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</si>
  <si>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</si>
  <si>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</si>
  <si>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</si>
  <si>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</si>
  <si>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</si>
  <si>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</si>
  <si>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</si>
  <si>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</si>
  <si>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</si>
  <si>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</si>
  <si>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</si>
  <si>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</si>
  <si>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</si>
  <si>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</si>
  <si>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</si>
  <si>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</si>
  <si>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</si>
  <si>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</si>
  <si>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</si>
  <si>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</si>
  <si>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</si>
  <si>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</si>
  <si>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</si>
  <si>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</si>
  <si>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</si>
  <si>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</si>
  <si>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</si>
  <si>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</si>
  <si>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</si>
  <si>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</si>
  <si>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</si>
  <si>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TRANSFERENCIAS</t>
  </si>
  <si>
    <t>VARIOS</t>
  </si>
  <si>
    <t>CODIGO</t>
  </si>
  <si>
    <t>SUB-TOTAL</t>
  </si>
  <si>
    <t>PROGRAMACION DE METAS FINANCIERAS -R.A ($ )</t>
  </si>
  <si>
    <t xml:space="preserve">Mantenimiento General </t>
  </si>
  <si>
    <t>2.3</t>
  </si>
  <si>
    <t>2.4</t>
  </si>
  <si>
    <t>Servicios públicos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</si>
  <si>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</si>
  <si>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</si>
  <si>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</si>
  <si>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</si>
  <si>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</si>
  <si>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</si>
  <si>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</si>
  <si>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</si>
  <si>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</si>
  <si>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</si>
  <si>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</si>
  <si>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Arrendamientos</t>
  </si>
  <si>
    <t>Viáticos</t>
  </si>
  <si>
    <t>Comunicación y transporte</t>
  </si>
  <si>
    <t>Seguros</t>
  </si>
  <si>
    <t>Impuestos, tasas y multas</t>
  </si>
  <si>
    <t>Combustibles y peajes</t>
  </si>
  <si>
    <t>Reparación de vehículos</t>
  </si>
  <si>
    <t>Dotación de personal</t>
  </si>
  <si>
    <t>Bienestar social</t>
  </si>
  <si>
    <t>Impresos y publicaciones.</t>
  </si>
  <si>
    <t>2.16</t>
  </si>
  <si>
    <t>Imprevistos</t>
  </si>
  <si>
    <t>AL INTERIOR DEL DEPARTAMENTO</t>
  </si>
  <si>
    <t>unidad</t>
  </si>
  <si>
    <t>COMPRA DE MATERIALES E INSUMOS</t>
  </si>
  <si>
    <t>CANTIDAD MENSUAL</t>
  </si>
  <si>
    <t>SUMINISTRO DE IMPRESOS Y PUBLICACIONES</t>
  </si>
  <si>
    <t>2.1</t>
  </si>
  <si>
    <t>2.2</t>
  </si>
  <si>
    <t>Maquinaria y Equipos</t>
  </si>
  <si>
    <t>Materiales y Suministro</t>
  </si>
  <si>
    <t>DURACION (MESES)</t>
  </si>
  <si>
    <t>SUB. TOTAL</t>
  </si>
  <si>
    <t>GRAN TOTAL</t>
  </si>
  <si>
    <t>Otros</t>
  </si>
  <si>
    <t>ACTIVIDADES</t>
  </si>
  <si>
    <t>ACTIV 1</t>
  </si>
  <si>
    <t>ACTIV 4</t>
  </si>
  <si>
    <t>MATERIALES Y SUMINIS.</t>
  </si>
  <si>
    <t>IMPRESOS Y PUBLIC.</t>
  </si>
  <si>
    <t>CAPACITACION</t>
  </si>
  <si>
    <t>SERVICIO DE VIGILANCIA</t>
  </si>
  <si>
    <t>CONVENIOS</t>
  </si>
  <si>
    <t>A.- CONVENIOS</t>
  </si>
  <si>
    <t>B. - CONTRATOS</t>
  </si>
  <si>
    <t>PROGRAMACION DE CONVENIOS Y CONTRATOS</t>
  </si>
  <si>
    <t>GESTION DEL CONTROL INTERNO</t>
  </si>
  <si>
    <t xml:space="preserve">NOMBRE DEL PROYECTO: </t>
  </si>
  <si>
    <t xml:space="preserve">NOMBRE DEL PROGRAMA: </t>
  </si>
  <si>
    <t>N0MBRE DEL PROYECTO:</t>
  </si>
  <si>
    <t>PRESUPUESTO ASIGANADO:</t>
  </si>
  <si>
    <t>RECURSOS ADMINISTRADOS:</t>
  </si>
  <si>
    <t>Servicios Personales</t>
  </si>
  <si>
    <t>Gastos Generales</t>
  </si>
  <si>
    <t>Convenios Y Contratos</t>
  </si>
  <si>
    <t>GESTION DE CONTROL INTERNO</t>
  </si>
  <si>
    <t>0510-0900-2</t>
  </si>
  <si>
    <t>PRESUPUESTO</t>
  </si>
  <si>
    <t>Corporación Autónoma Regional de La Guajira</t>
  </si>
  <si>
    <t>Riohacha</t>
  </si>
  <si>
    <t>Asesora de Direccion en Control Interno</t>
  </si>
  <si>
    <t xml:space="preserve">100%,****** Bajo****** 100%           </t>
  </si>
  <si>
    <t>0% ****** 100%</t>
  </si>
  <si>
    <t>Materiales didacticos para control interno y administraciòn del riesgo</t>
  </si>
  <si>
    <t xml:space="preserve">Kit de papelería para talleres de capacitación </t>
  </si>
  <si>
    <t>Capacitacion del personal</t>
  </si>
  <si>
    <t>Apoyo  a la divulgaciòn del CICI</t>
  </si>
  <si>
    <t>GESTIÓN DE CONTROL INTERNO</t>
  </si>
  <si>
    <t>Oficina Asesora de Direccion en Control Interno</t>
  </si>
  <si>
    <t>Codigo: PE-F-51</t>
  </si>
  <si>
    <t>Página: 1 de 1</t>
  </si>
  <si>
    <t>VERSIÓN</t>
  </si>
  <si>
    <t>FECHA</t>
  </si>
  <si>
    <t>0510-900-2</t>
  </si>
  <si>
    <t>NOMBRE DEL PROYECTO</t>
  </si>
  <si>
    <t xml:space="preserve">PRESUPUESTO ASIGNADO:                                                   </t>
  </si>
  <si>
    <t xml:space="preserve">Para las Auditorias y demas actividades que ayuden al complimineto eficaz del proceso  </t>
  </si>
  <si>
    <t>Capacitación</t>
  </si>
  <si>
    <t xml:space="preserve">RECURSOS ADMINISTRADOS: </t>
  </si>
  <si>
    <t>Servicios (Contrato)</t>
  </si>
  <si>
    <t>Servicios (Planta)</t>
  </si>
  <si>
    <t>Materiales y Suministros</t>
  </si>
  <si>
    <t>De Oficina</t>
  </si>
  <si>
    <t>De Aseo</t>
  </si>
  <si>
    <t>De Fotocopia</t>
  </si>
  <si>
    <t>Mantenimiento en General</t>
  </si>
  <si>
    <t>Servicios Publicos</t>
  </si>
  <si>
    <t>Energía</t>
  </si>
  <si>
    <t>Agua</t>
  </si>
  <si>
    <t>Telefono</t>
  </si>
  <si>
    <t>De Inmuebles</t>
  </si>
  <si>
    <t>De Equipos</t>
  </si>
  <si>
    <t>Viaticos</t>
  </si>
  <si>
    <t>Al Interior del Pais</t>
  </si>
  <si>
    <t>Al Interior del Departamento</t>
  </si>
  <si>
    <t>Al Exterior</t>
  </si>
  <si>
    <t>Impresos y Publicaciones</t>
  </si>
  <si>
    <t>Comunicaciones y Transporte</t>
  </si>
  <si>
    <t>Impuestos, Tasas y Multas</t>
  </si>
  <si>
    <t>Combustible y Peajes</t>
  </si>
  <si>
    <t>Reparaciones de Vehiculos</t>
  </si>
  <si>
    <t>Dotación Personal</t>
  </si>
  <si>
    <t>Bienestar Social</t>
  </si>
  <si>
    <t>Grupo</t>
  </si>
  <si>
    <t>Personal</t>
  </si>
  <si>
    <t>Insumo del Proyecto</t>
  </si>
  <si>
    <t>Contratos</t>
  </si>
  <si>
    <t>Convenios</t>
  </si>
  <si>
    <t>Transferencias</t>
  </si>
  <si>
    <t>Variios</t>
  </si>
  <si>
    <t>POA-07</t>
  </si>
  <si>
    <r>
      <rPr>
        <b/>
        <sz val="11"/>
        <rFont val="Arial Narrow"/>
        <family val="2"/>
      </rPr>
      <t>1</t>
    </r>
    <r>
      <rPr>
        <sz val="11"/>
        <rFont val="Arial Narrow"/>
        <family val="2"/>
      </rPr>
      <t>. Numero de funcionarios capacitados en el Sistema de Autocontrol</t>
    </r>
  </si>
  <si>
    <r>
      <rPr>
        <b/>
        <sz val="11"/>
        <rFont val="Arial Narrow"/>
        <family val="2"/>
      </rPr>
      <t xml:space="preserve">1. </t>
    </r>
    <r>
      <rPr>
        <sz val="11"/>
        <rFont val="Arial Narrow"/>
        <family val="2"/>
      </rPr>
      <t>Porcentajes de procesos de mapas de riesgos elaborados.</t>
    </r>
  </si>
  <si>
    <r>
      <rPr>
        <b/>
        <sz val="11"/>
        <rFont val="Arial Narrow"/>
        <family val="2"/>
      </rPr>
      <t xml:space="preserve">1. </t>
    </r>
    <r>
      <rPr>
        <sz val="11"/>
        <rFont val="Arial Narrow"/>
        <family val="2"/>
      </rPr>
      <t>Numero de funcionarios capacitados en administración de riesgos</t>
    </r>
  </si>
  <si>
    <r>
      <rPr>
        <b/>
        <sz val="11"/>
        <rFont val="Arial Narrow"/>
        <family val="2"/>
      </rPr>
      <t>1</t>
    </r>
    <r>
      <rPr>
        <sz val="11"/>
        <rFont val="Arial Narrow"/>
        <family val="2"/>
      </rPr>
      <t>. Implementación del Modelo Estándar de Control Interno MECI 1000:2005.****** 2. Calificación del sistema de control interno</t>
    </r>
  </si>
  <si>
    <t>Computadores</t>
  </si>
  <si>
    <t>Cartillas, Revistas y Pasacalles etc</t>
  </si>
  <si>
    <t>Capacitación de Funcionarios en Sistemas de Auto Control.</t>
  </si>
  <si>
    <t>Presentación de Informes a los Organismos de Control.</t>
  </si>
  <si>
    <t>Evaluación y Seguimiento a Mapas de Riesgos</t>
  </si>
  <si>
    <t>Capacitación de Funcionarios en Administración del Riesgo.</t>
  </si>
  <si>
    <t>Acompañamiento y Evaluación en la Implementación y Diseño del MECI y Gestión de Calidad.</t>
  </si>
  <si>
    <t>METAS ANUAL 2011</t>
  </si>
  <si>
    <t>15 DE OCTUBRE DE 2010</t>
  </si>
  <si>
    <t>Página: 1 de 2</t>
  </si>
  <si>
    <t>Capacitación de Funcionarios en Sistemas de Auto Control y Administracion de Riesgos</t>
  </si>
  <si>
    <r>
      <rPr>
        <b/>
        <sz val="11"/>
        <rFont val="Arial Narrow"/>
        <family val="2"/>
      </rPr>
      <t>1.</t>
    </r>
    <r>
      <rPr>
        <sz val="11"/>
        <rFont val="Arial Narrow"/>
        <family val="2"/>
      </rPr>
      <t xml:space="preserve"> Nivel de cumplimiento del plan de mejoramiento de la Contraloría General de la República. </t>
    </r>
    <r>
      <rPr>
        <b/>
        <sz val="11"/>
        <rFont val="Arial Narrow"/>
        <family val="2"/>
      </rPr>
      <t>2.</t>
    </r>
    <r>
      <rPr>
        <sz val="11"/>
        <rFont val="Arial Narrow"/>
        <family val="2"/>
      </rPr>
      <t xml:space="preserve"> Nivel de calificación del riesgo de la entidad según la Contraloría General de La República. </t>
    </r>
    <r>
      <rPr>
        <b/>
        <sz val="11"/>
        <rFont val="Arial Narrow"/>
        <family val="2"/>
      </rPr>
      <t>3.</t>
    </r>
    <r>
      <rPr>
        <sz val="11"/>
        <rFont val="Arial Narrow"/>
        <family val="2"/>
      </rPr>
      <t xml:space="preserve"> Nivel de cumplimiento en la presentación de informes a los organismos de control</t>
    </r>
  </si>
  <si>
    <t>PLAN OPERATIVO ANUAL DE INVERSIONES - POAI - 2011</t>
  </si>
  <si>
    <t>Servicio profesional Contador Publico con disposicion para adelantar actividades en el area de Auditoria con experiencia en manejo de herramientas Ofimaticas y con excelente relacion interpersonal.</t>
  </si>
  <si>
    <t>Servisio profesional de apoyo para capacitación a los funcionarios en sistemas de Auto Control.</t>
  </si>
  <si>
    <t>Servicio profesional de Apoyo para la evaluacion y seguimiento a los mapas de riesgos.</t>
  </si>
  <si>
    <t>FEBRERO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</si>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</sst>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>
  <numFmts count="9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_ &quot;$&quot;\ * #,##0_ ;_ &quot;$&quot;\ * \-#,##0_ ;_ &quot;$&quot;\ * &quot;-&quot;??_ ;_ @_ "/>
    <numFmt numFmtId="169" formatCode="_ * #,##0_ ;_ * \-#,##0_ ;_ * &quot;-&quot;??_ ;_ @_ "/>
    <numFmt numFmtId="170" formatCode="[$-C0A]d\-mmm;@"/>
    <numFmt numFmtId="171" formatCode="[$-C0A]d\-mmm\-yy;@"/>
    <numFmt numFmtId="172" formatCode="&quot;$&quot;\ #,##0.00"/>
  </numFmts>
  <fonts count="33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i/>
      <sz val="12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1"/>
      <name val="Arial Narrow"/>
      <family val="2"/>
    </font>
    <font>
      <sz val="10"/>
      <name val="Tahoma"/>
      <family val="2"/>
    </font>
    <font>
      <b/>
      <sz val="8"/>
      <name val="Arial"/>
      <family val="2"/>
    </font>
    <font>
      <sz val="8"/>
      <name val="Arial Narrow"/>
      <family val="2"/>
    </font>
    <font>
      <b/>
      <i/>
      <sz val="11"/>
      <name val="Arial Narrow"/>
      <family val="2"/>
    </font>
    <font>
      <i/>
      <sz val="10"/>
      <name val="Arial Narrow"/>
      <family val="2"/>
    </font>
    <font>
      <b/>
      <sz val="11"/>
      <color indexed="10"/>
      <name val="Arial Narrow"/>
      <family val="2"/>
    </font>
    <font>
      <sz val="11"/>
      <color indexed="10"/>
      <name val="Arial Narrow"/>
      <family val="2"/>
    </font>
    <font>
      <sz val="11"/>
      <color indexed="10"/>
      <name val="Arial"/>
      <family val="2"/>
    </font>
    <font>
      <sz val="10"/>
      <color indexed="10"/>
      <name val="Arial Narrow"/>
      <family val="2"/>
    </font>
    <font>
      <b/>
      <sz val="10"/>
      <color indexed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4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Continuous"/>
    </xf>
    <xf numFmtId="3" fontId="5" fillId="0" borderId="0" xfId="0" applyNumberFormat="1" applyFont="1"/>
    <xf numFmtId="3" fontId="5" fillId="0" borderId="1" xfId="0" applyNumberFormat="1" applyFont="1" applyBorder="1"/>
    <xf numFmtId="3" fontId="4" fillId="0" borderId="1" xfId="0" applyNumberFormat="1" applyFont="1" applyBorder="1"/>
    <xf numFmtId="3" fontId="4" fillId="2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left" vertical="justify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0" fontId="9" fillId="0" borderId="0" xfId="0" applyFont="1" applyAlignment="1">
      <alignment horizontal="left"/>
    </xf>
    <xf numFmtId="0" fontId="3" fillId="0" borderId="0" xfId="0" applyFont="1" applyBorder="1"/>
    <xf numFmtId="0" fontId="12" fillId="0" borderId="0" xfId="0" applyFont="1"/>
    <xf numFmtId="167" fontId="11" fillId="0" borderId="0" xfId="0" applyNumberFormat="1" applyFont="1" applyAlignment="1">
      <alignment vertical="justify"/>
    </xf>
    <xf numFmtId="0" fontId="11" fillId="0" borderId="0" xfId="0" applyFont="1" applyAlignment="1">
      <alignment vertical="justify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12" fillId="0" borderId="0" xfId="0" applyFont="1" applyBorder="1"/>
    <xf numFmtId="0" fontId="15" fillId="0" borderId="0" xfId="0" applyFont="1" applyAlignment="1">
      <alignment horizontal="left" vertical="justify"/>
    </xf>
    <xf numFmtId="3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3" fontId="5" fillId="2" borderId="1" xfId="0" applyNumberFormat="1" applyFont="1" applyFill="1" applyBorder="1" applyAlignment="1">
      <alignment horizontal="right"/>
    </xf>
    <xf numFmtId="0" fontId="5" fillId="0" borderId="2" xfId="0" applyFont="1" applyBorder="1" applyAlignment="1">
      <alignment wrapText="1"/>
    </xf>
    <xf numFmtId="0" fontId="18" fillId="0" borderId="0" xfId="0" applyFont="1" applyAlignment="1"/>
    <xf numFmtId="0" fontId="18" fillId="0" borderId="0" xfId="0" applyFont="1"/>
    <xf numFmtId="0" fontId="19" fillId="0" borderId="0" xfId="0" applyFont="1" applyAlignment="1">
      <alignment vertical="justify"/>
    </xf>
    <xf numFmtId="0" fontId="19" fillId="0" borderId="0" xfId="0" applyFont="1"/>
    <xf numFmtId="0" fontId="19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/>
    <xf numFmtId="0" fontId="18" fillId="0" borderId="1" xfId="0" applyFont="1" applyBorder="1"/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 vertical="justify"/>
    </xf>
    <xf numFmtId="0" fontId="19" fillId="0" borderId="0" xfId="0" applyFont="1" applyAlignment="1">
      <alignment horizontal="center" vertical="justify"/>
    </xf>
    <xf numFmtId="0" fontId="22" fillId="0" borderId="0" xfId="0" applyFont="1" applyAlignment="1">
      <alignment horizontal="left" vertical="justify"/>
    </xf>
    <xf numFmtId="0" fontId="19" fillId="0" borderId="0" xfId="0" applyFont="1" applyAlignment="1"/>
    <xf numFmtId="0" fontId="18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left" vertical="justify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0" fontId="19" fillId="0" borderId="0" xfId="0" applyFont="1" applyAlignment="1">
      <alignment vertical="top" wrapText="1"/>
    </xf>
    <xf numFmtId="3" fontId="21" fillId="0" borderId="0" xfId="0" quotePrefix="1" applyNumberFormat="1" applyFont="1" applyAlignment="1">
      <alignment horizontal="left"/>
    </xf>
    <xf numFmtId="3" fontId="20" fillId="0" borderId="0" xfId="0" applyNumberFormat="1" applyFont="1" applyAlignment="1">
      <alignment horizontal="center"/>
    </xf>
    <xf numFmtId="0" fontId="17" fillId="0" borderId="0" xfId="0" applyFont="1" applyAlignment="1"/>
    <xf numFmtId="0" fontId="24" fillId="0" borderId="1" xfId="0" applyFont="1" applyBorder="1" applyAlignment="1"/>
    <xf numFmtId="172" fontId="19" fillId="0" borderId="0" xfId="0" applyNumberFormat="1" applyFont="1"/>
    <xf numFmtId="0" fontId="19" fillId="0" borderId="0" xfId="0" applyFont="1" applyBorder="1"/>
    <xf numFmtId="0" fontId="19" fillId="0" borderId="0" xfId="0" applyFont="1" applyBorder="1" applyAlignment="1">
      <alignment horizontal="right"/>
    </xf>
    <xf numFmtId="3" fontId="19" fillId="0" borderId="0" xfId="0" applyNumberFormat="1" applyFont="1" applyBorder="1" applyAlignment="1">
      <alignment horizontal="center" vertical="center" wrapText="1"/>
    </xf>
    <xf numFmtId="166" fontId="19" fillId="0" borderId="2" xfId="1" applyFont="1" applyBorder="1" applyAlignment="1">
      <alignment vertical="top" wrapText="1"/>
    </xf>
    <xf numFmtId="0" fontId="19" fillId="0" borderId="1" xfId="0" applyFont="1" applyBorder="1" applyAlignment="1">
      <alignment horizontal="center" vertical="center" wrapText="1"/>
    </xf>
    <xf numFmtId="3" fontId="20" fillId="0" borderId="0" xfId="0" applyNumberFormat="1" applyFont="1" applyAlignment="1"/>
    <xf numFmtId="3" fontId="19" fillId="0" borderId="0" xfId="0" applyNumberFormat="1" applyFont="1" applyAlignme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vertical="center" wrapText="1"/>
    </xf>
    <xf numFmtId="3" fontId="19" fillId="0" borderId="4" xfId="0" applyNumberFormat="1" applyFont="1" applyBorder="1" applyAlignment="1"/>
    <xf numFmtId="0" fontId="25" fillId="0" borderId="5" xfId="0" applyFont="1" applyBorder="1" applyAlignment="1"/>
    <xf numFmtId="0" fontId="25" fillId="0" borderId="1" xfId="0" applyFont="1" applyBorder="1" applyAlignment="1"/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 vertical="top"/>
    </xf>
    <xf numFmtId="0" fontId="27" fillId="0" borderId="0" xfId="0" applyFont="1" applyAlignment="1">
      <alignment horizontal="left" vertical="justify"/>
    </xf>
    <xf numFmtId="165" fontId="20" fillId="0" borderId="0" xfId="2" applyFont="1" applyAlignment="1">
      <alignment horizontal="right" vertical="justify"/>
    </xf>
    <xf numFmtId="0" fontId="20" fillId="0" borderId="0" xfId="0" applyFont="1" applyAlignment="1">
      <alignment horizontal="center" vertical="justify"/>
    </xf>
    <xf numFmtId="166" fontId="20" fillId="0" borderId="0" xfId="1" applyFont="1" applyAlignment="1">
      <alignment vertical="justify"/>
    </xf>
    <xf numFmtId="165" fontId="20" fillId="0" borderId="0" xfId="2" applyFont="1" applyAlignment="1">
      <alignment vertical="justify"/>
    </xf>
    <xf numFmtId="168" fontId="20" fillId="0" borderId="0" xfId="2" applyNumberFormat="1" applyFont="1" applyAlignment="1">
      <alignment horizontal="right"/>
    </xf>
    <xf numFmtId="0" fontId="20" fillId="0" borderId="4" xfId="0" applyFont="1" applyBorder="1" applyAlignment="1"/>
    <xf numFmtId="0" fontId="20" fillId="0" borderId="0" xfId="0" applyFont="1"/>
    <xf numFmtId="167" fontId="19" fillId="0" borderId="0" xfId="0" applyNumberFormat="1" applyFont="1" applyAlignment="1">
      <alignment horizontal="left" vertical="justify"/>
    </xf>
    <xf numFmtId="0" fontId="20" fillId="0" borderId="0" xfId="0" applyFont="1" applyAlignment="1">
      <alignment horizontal="right" vertical="justify"/>
    </xf>
    <xf numFmtId="165" fontId="20" fillId="0" borderId="0" xfId="2" applyFont="1" applyAlignment="1">
      <alignment horizontal="left" vertical="justify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 vertical="justify"/>
    </xf>
    <xf numFmtId="0" fontId="21" fillId="0" borderId="0" xfId="0" applyFont="1" applyAlignment="1">
      <alignment horizontal="center" vertical="center"/>
    </xf>
    <xf numFmtId="166" fontId="20" fillId="0" borderId="0" xfId="1" applyFont="1" applyAlignment="1">
      <alignment horizontal="left" vertical="justify"/>
    </xf>
    <xf numFmtId="165" fontId="20" fillId="0" borderId="0" xfId="2" applyFont="1"/>
    <xf numFmtId="0" fontId="27" fillId="0" borderId="0" xfId="0" applyFont="1" applyAlignment="1">
      <alignment horizontal="right" vertical="justify"/>
    </xf>
    <xf numFmtId="164" fontId="20" fillId="0" borderId="0" xfId="0" applyNumberFormat="1" applyFont="1" applyAlignment="1">
      <alignment horizontal="left" vertical="justify"/>
    </xf>
    <xf numFmtId="166" fontId="21" fillId="0" borderId="0" xfId="1" applyFont="1"/>
    <xf numFmtId="0" fontId="21" fillId="0" borderId="0" xfId="0" applyFont="1" applyAlignment="1">
      <alignment horizontal="right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29" fillId="0" borderId="0" xfId="0" applyFont="1" applyAlignment="1"/>
    <xf numFmtId="0" fontId="29" fillId="0" borderId="0" xfId="0" applyFont="1" applyAlignment="1">
      <alignment horizontal="center" vertical="center"/>
    </xf>
    <xf numFmtId="0" fontId="29" fillId="0" borderId="0" xfId="0" applyFont="1" applyBorder="1"/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3" fontId="31" fillId="0" borderId="0" xfId="0" applyNumberFormat="1" applyFont="1" applyBorder="1" applyAlignment="1">
      <alignment vertical="top" wrapText="1"/>
    </xf>
    <xf numFmtId="0" fontId="28" fillId="0" borderId="0" xfId="0" applyFont="1" applyBorder="1"/>
    <xf numFmtId="0" fontId="28" fillId="0" borderId="0" xfId="0" applyFont="1" applyBorder="1" applyAlignment="1">
      <alignment horizontal="right"/>
    </xf>
    <xf numFmtId="166" fontId="28" fillId="0" borderId="0" xfId="1" applyFont="1" applyBorder="1" applyAlignment="1">
      <alignment horizontal="center" vertical="center" wrapText="1"/>
    </xf>
    <xf numFmtId="0" fontId="28" fillId="0" borderId="0" xfId="0" applyFont="1" applyAlignment="1">
      <alignment vertical="top" wrapText="1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horizontal="right"/>
    </xf>
    <xf numFmtId="0" fontId="10" fillId="0" borderId="0" xfId="0" applyFont="1"/>
    <xf numFmtId="0" fontId="19" fillId="3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8" fillId="0" borderId="2" xfId="0" applyFont="1" applyBorder="1" applyAlignment="1">
      <alignment horizontal="center" vertical="center" wrapText="1"/>
    </xf>
    <xf numFmtId="166" fontId="18" fillId="0" borderId="1" xfId="1" applyFont="1" applyBorder="1" applyAlignment="1">
      <alignment horizontal="center" vertical="center" wrapText="1"/>
    </xf>
    <xf numFmtId="166" fontId="18" fillId="0" borderId="1" xfId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top" wrapText="1"/>
    </xf>
    <xf numFmtId="9" fontId="18" fillId="0" borderId="1" xfId="0" applyNumberFormat="1" applyFont="1" applyBorder="1" applyAlignment="1">
      <alignment horizontal="center" vertical="top" wrapText="1"/>
    </xf>
    <xf numFmtId="1" fontId="18" fillId="0" borderId="1" xfId="0" applyNumberFormat="1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3" fontId="21" fillId="0" borderId="6" xfId="0" applyNumberFormat="1" applyFont="1" applyBorder="1" applyAlignment="1">
      <alignment horizontal="justify" vertical="top" wrapText="1"/>
    </xf>
    <xf numFmtId="0" fontId="21" fillId="0" borderId="1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/>
    </xf>
    <xf numFmtId="166" fontId="21" fillId="0" borderId="1" xfId="1" applyFont="1" applyBorder="1" applyAlignment="1">
      <alignment horizontal="center" vertical="center"/>
    </xf>
    <xf numFmtId="166" fontId="21" fillId="0" borderId="1" xfId="1" applyFont="1" applyBorder="1" applyAlignment="1">
      <alignment horizontal="center" vertical="center" wrapText="1"/>
    </xf>
    <xf numFmtId="166" fontId="20" fillId="0" borderId="1" xfId="1" applyFont="1" applyBorder="1"/>
    <xf numFmtId="0" fontId="19" fillId="0" borderId="1" xfId="0" applyFont="1" applyBorder="1" applyAlignment="1"/>
    <xf numFmtId="0" fontId="29" fillId="0" borderId="0" xfId="0" applyFont="1" applyBorder="1" applyAlignment="1"/>
    <xf numFmtId="0" fontId="28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/>
    <xf numFmtId="167" fontId="19" fillId="0" borderId="0" xfId="0" applyNumberFormat="1" applyFont="1" applyAlignment="1">
      <alignment vertical="justify"/>
    </xf>
    <xf numFmtId="14" fontId="18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3" fontId="18" fillId="0" borderId="8" xfId="0" applyNumberFormat="1" applyFont="1" applyBorder="1" applyAlignment="1">
      <alignment horizontal="justify" vertical="top" wrapText="1"/>
    </xf>
    <xf numFmtId="171" fontId="18" fillId="0" borderId="1" xfId="0" applyNumberFormat="1" applyFont="1" applyBorder="1" applyAlignment="1">
      <alignment horizontal="justify" vertical="center" wrapText="1"/>
    </xf>
    <xf numFmtId="0" fontId="19" fillId="0" borderId="8" xfId="0" applyFont="1" applyBorder="1" applyAlignment="1">
      <alignment horizontal="center" vertical="center" wrapText="1"/>
    </xf>
    <xf numFmtId="166" fontId="6" fillId="0" borderId="0" xfId="1" applyFont="1"/>
    <xf numFmtId="0" fontId="20" fillId="3" borderId="1" xfId="0" applyFont="1" applyFill="1" applyBorder="1" applyAlignment="1">
      <alignment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justify" vertical="top"/>
    </xf>
    <xf numFmtId="3" fontId="21" fillId="0" borderId="1" xfId="0" applyNumberFormat="1" applyFont="1" applyBorder="1" applyAlignment="1">
      <alignment horizontal="justify" vertical="center" wrapText="1"/>
    </xf>
    <xf numFmtId="166" fontId="20" fillId="0" borderId="1" xfId="1" applyFont="1" applyBorder="1" applyAlignment="1">
      <alignment vertical="top" wrapText="1"/>
    </xf>
    <xf numFmtId="0" fontId="18" fillId="0" borderId="1" xfId="0" applyFont="1" applyBorder="1" applyAlignment="1">
      <alignment horizontal="center"/>
    </xf>
    <xf numFmtId="3" fontId="18" fillId="0" borderId="1" xfId="0" applyNumberFormat="1" applyFont="1" applyBorder="1" applyAlignment="1">
      <alignment horizontal="left"/>
    </xf>
    <xf numFmtId="3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right"/>
    </xf>
    <xf numFmtId="0" fontId="18" fillId="0" borderId="1" xfId="0" applyFont="1" applyBorder="1" applyAlignment="1">
      <alignment horizontal="right" vertical="top" wrapText="1"/>
    </xf>
    <xf numFmtId="3" fontId="19" fillId="0" borderId="1" xfId="0" applyNumberFormat="1" applyFont="1" applyBorder="1" applyAlignment="1">
      <alignment horizontal="right"/>
    </xf>
    <xf numFmtId="166" fontId="18" fillId="0" borderId="1" xfId="1" applyFont="1" applyBorder="1" applyAlignment="1">
      <alignment horizontal="right"/>
    </xf>
    <xf numFmtId="169" fontId="19" fillId="0" borderId="1" xfId="0" applyNumberFormat="1" applyFont="1" applyBorder="1" applyAlignment="1">
      <alignment horizontal="right"/>
    </xf>
    <xf numFmtId="3" fontId="20" fillId="0" borderId="1" xfId="0" applyNumberFormat="1" applyFont="1" applyBorder="1"/>
    <xf numFmtId="166" fontId="20" fillId="0" borderId="1" xfId="1" applyFont="1" applyFill="1" applyBorder="1" applyAlignment="1">
      <alignment horizontal="right"/>
    </xf>
    <xf numFmtId="166" fontId="20" fillId="0" borderId="1" xfId="1" applyFont="1" applyBorder="1" applyAlignment="1">
      <alignment horizontal="right"/>
    </xf>
    <xf numFmtId="166" fontId="21" fillId="0" borderId="1" xfId="1" applyFont="1" applyBorder="1" applyAlignment="1">
      <alignment horizontal="right"/>
    </xf>
    <xf numFmtId="166" fontId="21" fillId="0" borderId="1" xfId="1" applyFont="1" applyBorder="1"/>
    <xf numFmtId="166" fontId="19" fillId="0" borderId="1" xfId="1" applyFont="1" applyBorder="1" applyAlignment="1">
      <alignment horizontal="right" vertical="top" wrapText="1"/>
    </xf>
    <xf numFmtId="3" fontId="20" fillId="2" borderId="1" xfId="0" applyNumberFormat="1" applyFont="1" applyFill="1" applyBorder="1"/>
    <xf numFmtId="166" fontId="20" fillId="2" borderId="1" xfId="1" applyFont="1" applyFill="1" applyBorder="1" applyAlignment="1">
      <alignment horizontal="right"/>
    </xf>
    <xf numFmtId="171" fontId="18" fillId="0" borderId="1" xfId="0" applyNumberFormat="1" applyFont="1" applyBorder="1" applyAlignment="1">
      <alignment horizontal="center" vertical="center" wrapText="1"/>
    </xf>
    <xf numFmtId="166" fontId="19" fillId="0" borderId="1" xfId="1" applyFont="1" applyBorder="1" applyAlignment="1">
      <alignment horizontal="right"/>
    </xf>
    <xf numFmtId="0" fontId="21" fillId="3" borderId="1" xfId="0" applyFont="1" applyFill="1" applyBorder="1"/>
    <xf numFmtId="3" fontId="20" fillId="3" borderId="1" xfId="0" applyNumberFormat="1" applyFont="1" applyFill="1" applyBorder="1" applyAlignment="1">
      <alignment horizontal="left"/>
    </xf>
    <xf numFmtId="3" fontId="20" fillId="3" borderId="1" xfId="0" applyNumberFormat="1" applyFont="1" applyFill="1" applyBorder="1" applyAlignment="1">
      <alignment horizontal="center"/>
    </xf>
    <xf numFmtId="3" fontId="20" fillId="3" borderId="1" xfId="0" applyNumberFormat="1" applyFont="1" applyFill="1" applyBorder="1"/>
    <xf numFmtId="166" fontId="5" fillId="0" borderId="0" xfId="1" applyFont="1"/>
    <xf numFmtId="166" fontId="5" fillId="0" borderId="0" xfId="0" applyNumberFormat="1" applyFont="1"/>
    <xf numFmtId="14" fontId="21" fillId="0" borderId="1" xfId="0" applyNumberFormat="1" applyFont="1" applyBorder="1" applyAlignment="1">
      <alignment horizontal="center" vertical="center" wrapText="1"/>
    </xf>
    <xf numFmtId="0" fontId="21" fillId="0" borderId="9" xfId="0" applyFont="1" applyBorder="1" applyAlignment="1"/>
    <xf numFmtId="166" fontId="21" fillId="0" borderId="2" xfId="1" applyFont="1" applyBorder="1" applyAlignment="1">
      <alignment horizontal="center" vertical="center"/>
    </xf>
    <xf numFmtId="0" fontId="21" fillId="0" borderId="0" xfId="0" applyFont="1" applyAlignment="1"/>
    <xf numFmtId="166" fontId="19" fillId="4" borderId="8" xfId="1" applyFont="1" applyFill="1" applyBorder="1" applyAlignment="1">
      <alignment horizontal="right" vertical="top" wrapText="1"/>
    </xf>
    <xf numFmtId="166" fontId="20" fillId="4" borderId="1" xfId="0" applyNumberFormat="1" applyFont="1" applyFill="1" applyBorder="1" applyAlignment="1"/>
    <xf numFmtId="0" fontId="19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top" wrapText="1"/>
    </xf>
    <xf numFmtId="0" fontId="19" fillId="3" borderId="9" xfId="0" applyFont="1" applyFill="1" applyBorder="1" applyAlignment="1">
      <alignment vertical="top" wrapText="1"/>
    </xf>
    <xf numFmtId="0" fontId="19" fillId="3" borderId="6" xfId="0" applyFont="1" applyFill="1" applyBorder="1" applyAlignment="1">
      <alignment vertical="top" wrapText="1"/>
    </xf>
    <xf numFmtId="0" fontId="19" fillId="3" borderId="1" xfId="0" applyFont="1" applyFill="1" applyBorder="1" applyAlignment="1">
      <alignment horizontal="right" vertical="top" wrapText="1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166" fontId="18" fillId="0" borderId="1" xfId="1" applyFont="1" applyBorder="1" applyAlignment="1">
      <alignment horizontal="right" vertical="top" wrapText="1"/>
    </xf>
    <xf numFmtId="3" fontId="19" fillId="0" borderId="1" xfId="0" applyNumberFormat="1" applyFont="1" applyBorder="1" applyAlignment="1">
      <alignment horizontal="left"/>
    </xf>
    <xf numFmtId="166" fontId="18" fillId="4" borderId="1" xfId="1" applyFont="1" applyFill="1" applyBorder="1" applyAlignment="1">
      <alignment horizontal="right" vertical="top" wrapText="1"/>
    </xf>
    <xf numFmtId="3" fontId="21" fillId="0" borderId="1" xfId="0" applyNumberFormat="1" applyFont="1" applyBorder="1"/>
    <xf numFmtId="3" fontId="21" fillId="0" borderId="1" xfId="0" applyNumberFormat="1" applyFont="1" applyFill="1" applyBorder="1" applyAlignment="1">
      <alignment horizontal="right"/>
    </xf>
    <xf numFmtId="3" fontId="21" fillId="0" borderId="1" xfId="0" applyNumberFormat="1" applyFont="1" applyBorder="1" applyAlignment="1">
      <alignment wrapText="1"/>
    </xf>
    <xf numFmtId="3" fontId="20" fillId="0" borderId="1" xfId="0" applyNumberFormat="1" applyFont="1" applyFill="1" applyBorder="1" applyAlignment="1">
      <alignment horizontal="right"/>
    </xf>
    <xf numFmtId="3" fontId="20" fillId="4" borderId="1" xfId="0" applyNumberFormat="1" applyFont="1" applyFill="1" applyBorder="1"/>
    <xf numFmtId="3" fontId="21" fillId="4" borderId="1" xfId="0" applyNumberFormat="1" applyFont="1" applyFill="1" applyBorder="1"/>
    <xf numFmtId="166" fontId="20" fillId="4" borderId="1" xfId="1" applyFont="1" applyFill="1" applyBorder="1" applyAlignment="1">
      <alignment horizontal="right"/>
    </xf>
    <xf numFmtId="166" fontId="21" fillId="4" borderId="1" xfId="1" applyFont="1" applyFill="1" applyBorder="1" applyAlignment="1">
      <alignment horizontal="right"/>
    </xf>
    <xf numFmtId="166" fontId="21" fillId="4" borderId="1" xfId="1" applyFont="1" applyFill="1" applyBorder="1"/>
    <xf numFmtId="166" fontId="20" fillId="4" borderId="1" xfId="1" applyFont="1" applyFill="1" applyBorder="1" applyAlignment="1">
      <alignment horizontal="right" vertical="top" wrapText="1"/>
    </xf>
    <xf numFmtId="3" fontId="21" fillId="4" borderId="1" xfId="0" applyNumberFormat="1" applyFont="1" applyFill="1" applyBorder="1" applyAlignment="1">
      <alignment wrapText="1"/>
    </xf>
    <xf numFmtId="166" fontId="21" fillId="4" borderId="2" xfId="1" applyFont="1" applyFill="1" applyBorder="1" applyAlignment="1">
      <alignment horizontal="right"/>
    </xf>
    <xf numFmtId="3" fontId="20" fillId="4" borderId="2" xfId="0" applyNumberFormat="1" applyFont="1" applyFill="1" applyBorder="1"/>
    <xf numFmtId="166" fontId="20" fillId="4" borderId="2" xfId="1" applyFont="1" applyFill="1" applyBorder="1" applyAlignment="1">
      <alignment horizontal="right"/>
    </xf>
    <xf numFmtId="166" fontId="21" fillId="4" borderId="1" xfId="1" applyFont="1" applyFill="1" applyBorder="1" applyAlignment="1">
      <alignment horizontal="right" vertical="top" wrapText="1"/>
    </xf>
    <xf numFmtId="3" fontId="20" fillId="3" borderId="10" xfId="0" applyNumberFormat="1" applyFont="1" applyFill="1" applyBorder="1" applyAlignment="1">
      <alignment horizontal="center"/>
    </xf>
    <xf numFmtId="0" fontId="0" fillId="0" borderId="7" xfId="0" applyBorder="1" applyAlignment="1"/>
    <xf numFmtId="0" fontId="0" fillId="0" borderId="11" xfId="0" applyBorder="1" applyAlignment="1"/>
    <xf numFmtId="0" fontId="21" fillId="0" borderId="1" xfId="0" applyFont="1" applyBorder="1" applyAlignment="1">
      <alignment horizontal="justify" vertical="top" wrapText="1"/>
    </xf>
    <xf numFmtId="166" fontId="21" fillId="4" borderId="1" xfId="1" applyFont="1" applyFill="1" applyBorder="1" applyAlignment="1">
      <alignment horizontal="center" vertical="center" wrapText="1"/>
    </xf>
    <xf numFmtId="170" fontId="2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justify" vertical="top" wrapText="1"/>
    </xf>
    <xf numFmtId="166" fontId="20" fillId="4" borderId="1" xfId="1" applyFont="1" applyFill="1" applyBorder="1" applyAlignment="1">
      <alignment vertical="top" wrapText="1"/>
    </xf>
    <xf numFmtId="166" fontId="20" fillId="4" borderId="1" xfId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19" fillId="0" borderId="0" xfId="0" applyFont="1" applyAlignment="1">
      <alignment horizontal="left"/>
    </xf>
    <xf numFmtId="0" fontId="19" fillId="3" borderId="1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/>
    </xf>
    <xf numFmtId="0" fontId="19" fillId="0" borderId="3" xfId="0" applyFont="1" applyBorder="1" applyAlignment="1"/>
    <xf numFmtId="0" fontId="29" fillId="0" borderId="14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9" fillId="0" borderId="1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65" fontId="19" fillId="3" borderId="1" xfId="2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0" fontId="19" fillId="0" borderId="9" xfId="0" applyFont="1" applyBorder="1" applyAlignment="1">
      <alignment horizontal="left" vertical="top" wrapText="1"/>
    </xf>
    <xf numFmtId="3" fontId="18" fillId="0" borderId="5" xfId="0" applyNumberFormat="1" applyFont="1" applyBorder="1" applyAlignment="1">
      <alignment horizontal="justify" vertical="top" wrapText="1"/>
    </xf>
    <xf numFmtId="3" fontId="18" fillId="0" borderId="6" xfId="0" applyNumberFormat="1" applyFont="1" applyBorder="1" applyAlignment="1">
      <alignment horizontal="justify" vertical="top" wrapText="1"/>
    </xf>
    <xf numFmtId="171" fontId="18" fillId="0" borderId="5" xfId="0" applyNumberFormat="1" applyFont="1" applyBorder="1" applyAlignment="1">
      <alignment horizontal="justify" vertical="top" wrapText="1"/>
    </xf>
    <xf numFmtId="171" fontId="18" fillId="0" borderId="6" xfId="0" applyNumberFormat="1" applyFont="1" applyBorder="1" applyAlignment="1">
      <alignment horizontal="justify" vertical="top" wrapText="1"/>
    </xf>
    <xf numFmtId="0" fontId="10" fillId="0" borderId="3" xfId="0" applyFont="1" applyBorder="1"/>
    <xf numFmtId="0" fontId="10" fillId="0" borderId="15" xfId="0" applyFont="1" applyBorder="1"/>
    <xf numFmtId="0" fontId="10" fillId="0" borderId="12" xfId="0" applyFont="1" applyBorder="1"/>
    <xf numFmtId="0" fontId="10" fillId="0" borderId="0" xfId="0" applyFont="1"/>
    <xf numFmtId="0" fontId="10" fillId="0" borderId="13" xfId="0" applyFont="1" applyBorder="1"/>
    <xf numFmtId="0" fontId="10" fillId="0" borderId="7" xfId="0" applyFont="1" applyBorder="1"/>
    <xf numFmtId="0" fontId="10" fillId="0" borderId="4" xfId="0" applyFont="1" applyBorder="1"/>
    <xf numFmtId="0" fontId="10" fillId="0" borderId="11" xfId="0" applyFont="1" applyBorder="1"/>
    <xf numFmtId="0" fontId="25" fillId="0" borderId="5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4" xfId="0" applyFont="1" applyBorder="1" applyAlignment="1">
      <alignment horizontal="left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3" fillId="0" borderId="1" xfId="0" applyFont="1" applyBorder="1" applyAlignment="1">
      <alignment horizontal="center"/>
    </xf>
    <xf numFmtId="167" fontId="19" fillId="3" borderId="1" xfId="0" applyNumberFormat="1" applyFont="1" applyFill="1" applyBorder="1" applyAlignment="1">
      <alignment horizontal="center" vertical="justify"/>
    </xf>
    <xf numFmtId="0" fontId="21" fillId="0" borderId="5" xfId="0" applyNumberFormat="1" applyFont="1" applyBorder="1" applyAlignment="1">
      <alignment horizontal="justify" vertical="top" wrapText="1"/>
    </xf>
    <xf numFmtId="0" fontId="21" fillId="0" borderId="9" xfId="0" applyNumberFormat="1" applyFont="1" applyBorder="1" applyAlignment="1">
      <alignment horizontal="justify" vertical="top" wrapText="1"/>
    </xf>
    <xf numFmtId="0" fontId="21" fillId="0" borderId="6" xfId="0" applyNumberFormat="1" applyFont="1" applyBorder="1" applyAlignment="1">
      <alignment horizontal="justify" vertical="top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/>
    </xf>
    <xf numFmtId="166" fontId="21" fillId="0" borderId="1" xfId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right" vertical="top" wrapText="1"/>
    </xf>
    <xf numFmtId="0" fontId="20" fillId="3" borderId="1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3" fontId="21" fillId="0" borderId="8" xfId="0" applyNumberFormat="1" applyFont="1" applyBorder="1" applyAlignment="1">
      <alignment horizontal="justify" vertical="top" wrapText="1"/>
    </xf>
    <xf numFmtId="3" fontId="21" fillId="0" borderId="2" xfId="0" applyNumberFormat="1" applyFont="1" applyBorder="1" applyAlignment="1">
      <alignment horizontal="justify" vertical="top" wrapText="1"/>
    </xf>
    <xf numFmtId="0" fontId="21" fillId="0" borderId="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20" fillId="3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justify" vertical="top" wrapText="1"/>
    </xf>
    <xf numFmtId="3" fontId="21" fillId="0" borderId="14" xfId="0" applyNumberFormat="1" applyFont="1" applyBorder="1" applyAlignment="1">
      <alignment horizontal="center" vertical="center" wrapText="1"/>
    </xf>
    <xf numFmtId="3" fontId="21" fillId="0" borderId="15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20" fillId="3" borderId="8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top"/>
    </xf>
    <xf numFmtId="0" fontId="19" fillId="0" borderId="0" xfId="0" applyFont="1" applyBorder="1" applyAlignment="1">
      <alignment horizontal="right" vertical="top" wrapText="1"/>
    </xf>
    <xf numFmtId="0" fontId="19" fillId="0" borderId="13" xfId="0" applyFont="1" applyBorder="1" applyAlignment="1">
      <alignment horizontal="right" vertical="top" wrapText="1"/>
    </xf>
    <xf numFmtId="0" fontId="20" fillId="3" borderId="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3" fontId="18" fillId="0" borderId="1" xfId="0" applyNumberFormat="1" applyFont="1" applyBorder="1" applyAlignment="1"/>
    <xf numFmtId="0" fontId="19" fillId="0" borderId="5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20" fillId="0" borderId="0" xfId="0" applyFont="1" applyAlignment="1"/>
    <xf numFmtId="3" fontId="20" fillId="3" borderId="8" xfId="0" applyNumberFormat="1" applyFont="1" applyFill="1" applyBorder="1" applyAlignment="1">
      <alignment horizontal="center" vertical="center"/>
    </xf>
    <xf numFmtId="3" fontId="20" fillId="3" borderId="2" xfId="0" applyNumberFormat="1" applyFont="1" applyFill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/>
    </xf>
    <xf numFmtId="3" fontId="20" fillId="3" borderId="1" xfId="0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3" fontId="20" fillId="3" borderId="16" xfId="0" applyNumberFormat="1" applyFont="1" applyFill="1" applyBorder="1" applyAlignment="1">
      <alignment horizontal="center"/>
    </xf>
    <xf numFmtId="3" fontId="20" fillId="3" borderId="17" xfId="0" applyNumberFormat="1" applyFont="1" applyFill="1" applyBorder="1" applyAlignment="1">
      <alignment horizontal="center"/>
    </xf>
    <xf numFmtId="3" fontId="20" fillId="3" borderId="18" xfId="0" applyNumberFormat="1" applyFont="1" applyFill="1" applyBorder="1" applyAlignment="1">
      <alignment horizontal="center"/>
    </xf>
    <xf numFmtId="3" fontId="20" fillId="3" borderId="19" xfId="0" applyNumberFormat="1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3" fontId="21" fillId="3" borderId="20" xfId="0" applyNumberFormat="1" applyFont="1" applyFill="1" applyBorder="1" applyAlignment="1">
      <alignment horizontal="center"/>
    </xf>
    <xf numFmtId="3" fontId="21" fillId="3" borderId="21" xfId="0" applyNumberFormat="1" applyFont="1" applyFill="1" applyBorder="1" applyAlignment="1">
      <alignment horizontal="center"/>
    </xf>
    <xf numFmtId="3" fontId="20" fillId="3" borderId="22" xfId="0" applyNumberFormat="1" applyFont="1" applyFill="1" applyBorder="1" applyAlignment="1">
      <alignment horizontal="center"/>
    </xf>
    <xf numFmtId="3" fontId="20" fillId="3" borderId="23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RECURSO GESTION DE CONTROL INTERNO - 2010
</a:t>
            </a:r>
          </a:p>
        </c:rich>
      </c:tx>
      <c:layout>
        <c:manualLayout>
          <c:xMode val="edge"/>
          <c:yMode val="edge"/>
          <c:x val="0.24256307961504811"/>
          <c:y val="3.4681992875890522E-2"/>
        </c:manualLayout>
      </c:layout>
      <c:spPr>
        <a:noFill/>
        <a:ln w="25400">
          <a:noFill/>
        </a:ln>
      </c:spPr>
    </c:title>
    <c:view3D>
      <c:rotY val="200"/>
      <c:perspective val="0"/>
    </c:view3D>
    <c:plotArea>
      <c:layout>
        <c:manualLayout>
          <c:layoutTarget val="inner"/>
          <c:xMode val="edge"/>
          <c:yMode val="edge"/>
          <c:x val="0.32164449818621527"/>
          <c:y val="0.43389902327036434"/>
          <c:w val="0.23821039903264818"/>
          <c:h val="0.264407217305378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6960046660834066E-3"/>
                  <c:y val="8.4239079490063748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4.0207768724708999E-2"/>
                  <c:y val="-5.9033697668124441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7416397893055133"/>
                  <c:y val="5.273314824086308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48734839367786492"/>
                  <c:y val="0.33488863427675297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Verdana"/>
                    <a:cs typeface="Arial" pitchFamily="34" charset="0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grafico!$D$9:$D$44</c:f>
              <c:strCache>
                <c:ptCount val="3"/>
                <c:pt idx="0">
                  <c:v>Servicios Personales</c:v>
                </c:pt>
                <c:pt idx="1">
                  <c:v>Gastos Generales</c:v>
                </c:pt>
                <c:pt idx="2">
                  <c:v>Convenios Y Contratos</c:v>
                </c:pt>
              </c:strCache>
            </c:strRef>
          </c:cat>
          <c:val>
            <c:numRef>
              <c:f>grafico!$E$9:$E$44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15000000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57150</xdr:rowOff>
    </xdr:from>
    <xdr:to>
      <xdr:col>1</xdr:col>
      <xdr:colOff>1447800</xdr:colOff>
      <xdr:row>5</xdr:row>
      <xdr:rowOff>152400</xdr:rowOff>
    </xdr:to>
    <xdr:pic>
      <xdr:nvPicPr>
        <xdr:cNvPr id="3440" name="Picture 15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57150"/>
          <a:ext cx="14192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57150</xdr:rowOff>
    </xdr:from>
    <xdr:to>
      <xdr:col>1</xdr:col>
      <xdr:colOff>1343025</xdr:colOff>
      <xdr:row>5</xdr:row>
      <xdr:rowOff>171450</xdr:rowOff>
    </xdr:to>
    <xdr:pic>
      <xdr:nvPicPr>
        <xdr:cNvPr id="23915" name="Picture 10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57150"/>
          <a:ext cx="13906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142875</xdr:rowOff>
    </xdr:from>
    <xdr:to>
      <xdr:col>2</xdr:col>
      <xdr:colOff>190500</xdr:colOff>
      <xdr:row>5</xdr:row>
      <xdr:rowOff>28575</xdr:rowOff>
    </xdr:to>
    <xdr:pic>
      <xdr:nvPicPr>
        <xdr:cNvPr id="42345" name="Picture 8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42875"/>
          <a:ext cx="12573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1</xdr:col>
      <xdr:colOff>1219200</xdr:colOff>
      <xdr:row>5</xdr:row>
      <xdr:rowOff>114300</xdr:rowOff>
    </xdr:to>
    <xdr:pic>
      <xdr:nvPicPr>
        <xdr:cNvPr id="25961" name="Picture 8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42875"/>
          <a:ext cx="13716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66675</xdr:rowOff>
    </xdr:from>
    <xdr:to>
      <xdr:col>1</xdr:col>
      <xdr:colOff>1390650</xdr:colOff>
      <xdr:row>5</xdr:row>
      <xdr:rowOff>180975</xdr:rowOff>
    </xdr:to>
    <xdr:pic>
      <xdr:nvPicPr>
        <xdr:cNvPr id="20841" name="Picture 8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66675"/>
          <a:ext cx="14097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114300</xdr:rowOff>
    </xdr:from>
    <xdr:to>
      <xdr:col>2</xdr:col>
      <xdr:colOff>190500</xdr:colOff>
      <xdr:row>5</xdr:row>
      <xdr:rowOff>171450</xdr:rowOff>
    </xdr:to>
    <xdr:pic>
      <xdr:nvPicPr>
        <xdr:cNvPr id="29033" name="Picture 8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114300"/>
          <a:ext cx="15049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0</xdr:row>
      <xdr:rowOff>38100</xdr:rowOff>
    </xdr:from>
    <xdr:to>
      <xdr:col>1</xdr:col>
      <xdr:colOff>1257300</xdr:colOff>
      <xdr:row>5</xdr:row>
      <xdr:rowOff>114300</xdr:rowOff>
    </xdr:to>
    <xdr:pic>
      <xdr:nvPicPr>
        <xdr:cNvPr id="31081" name="Picture 8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38100"/>
          <a:ext cx="1438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19050</xdr:rowOff>
    </xdr:from>
    <xdr:to>
      <xdr:col>1</xdr:col>
      <xdr:colOff>1038225</xdr:colOff>
      <xdr:row>6</xdr:row>
      <xdr:rowOff>38100</xdr:rowOff>
    </xdr:to>
    <xdr:pic>
      <xdr:nvPicPr>
        <xdr:cNvPr id="52603" name="Picture 9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9050"/>
          <a:ext cx="14668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47</xdr:row>
      <xdr:rowOff>57150</xdr:rowOff>
    </xdr:from>
    <xdr:to>
      <xdr:col>7</xdr:col>
      <xdr:colOff>819150</xdr:colOff>
      <xdr:row>64</xdr:row>
      <xdr:rowOff>114300</xdr:rowOff>
    </xdr:to>
    <xdr:graphicFrame macro="">
      <xdr:nvGraphicFramePr>
        <xdr:cNvPr id="70454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0</xdr:row>
      <xdr:rowOff>19050</xdr:rowOff>
    </xdr:from>
    <xdr:to>
      <xdr:col>2</xdr:col>
      <xdr:colOff>247650</xdr:colOff>
      <xdr:row>5</xdr:row>
      <xdr:rowOff>171450</xdr:rowOff>
    </xdr:to>
    <xdr:pic>
      <xdr:nvPicPr>
        <xdr:cNvPr id="704543" name="Picture 34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6300" y="19050"/>
          <a:ext cx="13049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EDROM~1/CONFIG~1/Temp/Documents%20and%20Settings/Revision%20Procesos/Mis%20documentos/educacion%20ambeintal%20005/informes%20del%20PAT%20007/Documents%20and%20Settings/WINDOWS%20XP/Mis%20documentos/CONSOL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EDROM~1/CONFIG~1/Temp/Users/cesarcur/AppData/Local/Temp/FORT.%20AL%20ORDEN.%20TERRIT/POA%20DENITIVO%20FORT%20ORD%20AMB%20TTORIAL%20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ITOREO"/>
      <sheetName val="SIG"/>
      <sheetName val="EDUCACION"/>
      <sheetName val="FORTALECIMIENT"/>
      <sheetName val="CALIDAD VIDA"/>
      <sheetName val="CUENTAS AMBIENT"/>
      <sheetName val="CUENCAS"/>
      <sheetName val="CONTROL ESPECIES"/>
      <sheetName val="MARINOS"/>
      <sheetName val="AGUAS"/>
      <sheetName val="WAYUU"/>
      <sheetName val="SEDE"/>
      <sheetName val="CONSOLIDADO"/>
      <sheetName val="CONSO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A-01"/>
      <sheetName val="POA-02"/>
      <sheetName val="POA-03"/>
      <sheetName val="POA-04"/>
      <sheetName val="POA-05"/>
      <sheetName val="POA-06"/>
      <sheetName val="POA-07"/>
      <sheetName val="grafico"/>
      <sheetName val="PRESXACT"/>
      <sheetName val="VIATICOS Y TRANS"/>
      <sheetName val="GTO-MENSUALIZADO"/>
      <sheetName val="SITXACT"/>
      <sheetName val="Hoja1"/>
      <sheetName val="SALDOS"/>
    </sheetNames>
    <sheetDataSet>
      <sheetData sheetId="0">
        <row r="3">
          <cell r="I3" t="str">
            <v>CODIGO</v>
          </cell>
        </row>
      </sheetData>
      <sheetData sheetId="1">
        <row r="21">
          <cell r="J21">
            <v>70390000</v>
          </cell>
        </row>
        <row r="27">
          <cell r="J27">
            <v>0</v>
          </cell>
        </row>
      </sheetData>
      <sheetData sheetId="2">
        <row r="35">
          <cell r="H35">
            <v>7436260</v>
          </cell>
        </row>
      </sheetData>
      <sheetData sheetId="3">
        <row r="24">
          <cell r="G24">
            <v>0</v>
          </cell>
        </row>
      </sheetData>
      <sheetData sheetId="4"/>
      <sheetData sheetId="5">
        <row r="13">
          <cell r="D13">
            <v>0</v>
          </cell>
        </row>
        <row r="14">
          <cell r="D14">
            <v>0</v>
          </cell>
        </row>
        <row r="15">
          <cell r="D15">
            <v>27145000</v>
          </cell>
        </row>
        <row r="16">
          <cell r="D16">
            <v>0</v>
          </cell>
        </row>
        <row r="20">
          <cell r="D20">
            <v>0</v>
          </cell>
        </row>
        <row r="24">
          <cell r="D24">
            <v>6000000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topLeftCell="A4" zoomScale="87" zoomScaleNormal="87" workbookViewId="0">
      <selection activeCell="F7" sqref="F7"/>
    </sheetView>
  </sheetViews>
  <sheetFormatPr baseColWidth="10" defaultRowHeight="12"/>
  <cols>
    <col min="1" max="1" width="4" style="11" customWidth="1"/>
    <col min="2" max="2" width="33.28515625" style="11" customWidth="1"/>
    <col min="3" max="3" width="20.42578125" style="11" customWidth="1"/>
    <col min="4" max="4" width="16" style="11" customWidth="1"/>
    <col min="5" max="6" width="13" style="11" customWidth="1"/>
    <col min="7" max="7" width="13.140625" style="11" customWidth="1"/>
    <col min="8" max="8" width="45.7109375" style="11" customWidth="1"/>
    <col min="9" max="9" width="14.42578125" style="11" customWidth="1"/>
    <col min="10" max="10" width="19.42578125" style="11" customWidth="1"/>
    <col min="11" max="16384" width="11.42578125" style="11"/>
  </cols>
  <sheetData>
    <row r="1" spans="1:11" ht="16.5">
      <c r="A1" s="231"/>
      <c r="B1" s="232"/>
      <c r="C1" s="242" t="s">
        <v>240</v>
      </c>
      <c r="D1" s="243"/>
      <c r="E1" s="243"/>
      <c r="F1" s="243"/>
      <c r="G1" s="243"/>
      <c r="H1" s="244"/>
      <c r="I1" s="132"/>
      <c r="J1" s="133"/>
    </row>
    <row r="2" spans="1:11" ht="16.5">
      <c r="A2" s="233"/>
      <c r="B2" s="234"/>
      <c r="C2" s="245"/>
      <c r="D2" s="246"/>
      <c r="E2" s="246"/>
      <c r="F2" s="246"/>
      <c r="G2" s="246"/>
      <c r="H2" s="247"/>
      <c r="I2" s="132"/>
      <c r="J2" s="133"/>
    </row>
    <row r="3" spans="1:11" ht="15" customHeight="1">
      <c r="A3" s="233"/>
      <c r="B3" s="234"/>
      <c r="C3" s="245"/>
      <c r="D3" s="246"/>
      <c r="E3" s="246"/>
      <c r="F3" s="246"/>
      <c r="G3" s="246"/>
      <c r="H3" s="247"/>
      <c r="I3" s="132" t="s">
        <v>182</v>
      </c>
      <c r="J3" s="133"/>
    </row>
    <row r="4" spans="1:11" ht="17.25" customHeight="1">
      <c r="A4" s="233"/>
      <c r="B4" s="234"/>
      <c r="C4" s="248"/>
      <c r="D4" s="249"/>
      <c r="E4" s="249"/>
      <c r="F4" s="249"/>
      <c r="G4" s="249"/>
      <c r="H4" s="250"/>
      <c r="I4" s="132" t="s">
        <v>183</v>
      </c>
      <c r="J4" s="134"/>
    </row>
    <row r="5" spans="1:11" ht="17.25" customHeight="1">
      <c r="A5" s="233"/>
      <c r="B5" s="234"/>
      <c r="C5" s="237" t="s">
        <v>184</v>
      </c>
      <c r="D5" s="238"/>
      <c r="E5" s="239"/>
      <c r="F5" s="237" t="s">
        <v>185</v>
      </c>
      <c r="G5" s="238"/>
      <c r="H5" s="238"/>
      <c r="I5" s="132"/>
      <c r="J5" s="133"/>
    </row>
    <row r="6" spans="1:11" ht="17.25" customHeight="1">
      <c r="A6" s="235"/>
      <c r="B6" s="236"/>
      <c r="C6" s="237">
        <v>0</v>
      </c>
      <c r="D6" s="238"/>
      <c r="E6" s="239"/>
      <c r="F6" s="240" t="s">
        <v>236</v>
      </c>
      <c r="G6" s="241"/>
      <c r="H6" s="241"/>
      <c r="I6" s="132"/>
      <c r="J6" s="135"/>
      <c r="K6" s="59"/>
    </row>
    <row r="7" spans="1:11" ht="17.25" customHeight="1">
      <c r="A7" s="229" t="s">
        <v>187</v>
      </c>
      <c r="B7" s="229"/>
      <c r="C7" s="230" t="s">
        <v>180</v>
      </c>
      <c r="D7" s="230"/>
      <c r="E7" s="136"/>
      <c r="F7" s="136"/>
      <c r="G7" s="136"/>
      <c r="H7" s="136"/>
      <c r="I7" s="137"/>
      <c r="J7" s="136"/>
      <c r="K7" s="59"/>
    </row>
    <row r="8" spans="1:11" ht="16.5">
      <c r="A8" s="225" t="s">
        <v>8</v>
      </c>
      <c r="B8" s="225"/>
      <c r="C8" s="61">
        <v>70000000</v>
      </c>
      <c r="D8" s="39"/>
      <c r="E8" s="138"/>
      <c r="F8" s="138"/>
      <c r="G8" s="138"/>
      <c r="H8" s="138"/>
      <c r="I8" s="138"/>
      <c r="J8" s="138"/>
      <c r="K8" s="24"/>
    </row>
    <row r="9" spans="1:11" ht="16.5">
      <c r="A9" s="225" t="s">
        <v>9</v>
      </c>
      <c r="B9" s="225"/>
      <c r="C9" s="61">
        <v>70000000</v>
      </c>
      <c r="D9" s="39"/>
      <c r="E9" s="40"/>
      <c r="F9" s="40"/>
      <c r="G9" s="40"/>
      <c r="H9" s="40"/>
      <c r="I9" s="40" t="s">
        <v>105</v>
      </c>
      <c r="J9" s="40" t="s">
        <v>186</v>
      </c>
      <c r="K9" s="25"/>
    </row>
    <row r="10" spans="1:11" ht="16.5">
      <c r="A10" s="41" t="s">
        <v>12</v>
      </c>
      <c r="B10" s="39"/>
      <c r="C10" s="39"/>
      <c r="D10" s="39"/>
      <c r="E10" s="39"/>
      <c r="F10" s="39"/>
      <c r="G10" s="39"/>
      <c r="H10" s="39"/>
      <c r="I10" s="39"/>
      <c r="J10" s="39"/>
      <c r="K10" s="26"/>
    </row>
    <row r="11" spans="1:11" s="12" customFormat="1" ht="16.5">
      <c r="A11" s="226" t="s">
        <v>45</v>
      </c>
      <c r="B11" s="226" t="s">
        <v>1</v>
      </c>
      <c r="C11" s="226" t="s">
        <v>11</v>
      </c>
      <c r="D11" s="226" t="s">
        <v>170</v>
      </c>
      <c r="E11" s="226" t="s">
        <v>0</v>
      </c>
      <c r="F11" s="226"/>
      <c r="G11" s="226"/>
      <c r="H11" s="227" t="s">
        <v>46</v>
      </c>
      <c r="I11" s="226" t="s">
        <v>235</v>
      </c>
      <c r="J11" s="226" t="s">
        <v>3</v>
      </c>
      <c r="K11" s="27"/>
    </row>
    <row r="12" spans="1:11" s="12" customFormat="1" ht="35.25" customHeight="1">
      <c r="A12" s="226"/>
      <c r="B12" s="226"/>
      <c r="C12" s="226"/>
      <c r="D12" s="226"/>
      <c r="E12" s="115" t="s">
        <v>2</v>
      </c>
      <c r="F12" s="115" t="s">
        <v>6</v>
      </c>
      <c r="G12" s="115" t="s">
        <v>5</v>
      </c>
      <c r="H12" s="228"/>
      <c r="I12" s="226"/>
      <c r="J12" s="226"/>
      <c r="K12" s="27"/>
    </row>
    <row r="13" spans="1:11" s="12" customFormat="1" ht="51" customHeight="1">
      <c r="A13" s="140">
        <v>1</v>
      </c>
      <c r="B13" s="116" t="s">
        <v>230</v>
      </c>
      <c r="C13" s="118" t="s">
        <v>171</v>
      </c>
      <c r="D13" s="119">
        <f>('POA-ACT'!C51)</f>
        <v>7500000</v>
      </c>
      <c r="E13" s="139">
        <v>40609</v>
      </c>
      <c r="F13" s="139">
        <v>40907</v>
      </c>
      <c r="G13" s="43">
        <v>10</v>
      </c>
      <c r="H13" s="117" t="s">
        <v>224</v>
      </c>
      <c r="I13" s="121">
        <v>40</v>
      </c>
      <c r="J13" s="117" t="s">
        <v>181</v>
      </c>
      <c r="K13" s="27"/>
    </row>
    <row r="14" spans="1:11" s="12" customFormat="1" ht="84.75" customHeight="1">
      <c r="A14" s="140">
        <v>2</v>
      </c>
      <c r="B14" s="116" t="s">
        <v>231</v>
      </c>
      <c r="C14" s="118" t="s">
        <v>172</v>
      </c>
      <c r="D14" s="119">
        <v>0</v>
      </c>
      <c r="E14" s="139">
        <v>40546</v>
      </c>
      <c r="F14" s="139">
        <v>40907</v>
      </c>
      <c r="G14" s="43">
        <v>12</v>
      </c>
      <c r="H14" s="117" t="s">
        <v>239</v>
      </c>
      <c r="I14" s="122" t="s">
        <v>174</v>
      </c>
      <c r="J14" s="117" t="s">
        <v>181</v>
      </c>
      <c r="K14" s="27"/>
    </row>
    <row r="15" spans="1:11" s="12" customFormat="1" ht="49.5" customHeight="1">
      <c r="A15" s="140">
        <v>3</v>
      </c>
      <c r="B15" s="116" t="s">
        <v>232</v>
      </c>
      <c r="C15" s="118" t="s">
        <v>171</v>
      </c>
      <c r="D15" s="119">
        <v>0</v>
      </c>
      <c r="E15" s="139">
        <v>40546</v>
      </c>
      <c r="F15" s="139">
        <v>40907</v>
      </c>
      <c r="G15" s="43">
        <v>12</v>
      </c>
      <c r="H15" s="117" t="s">
        <v>225</v>
      </c>
      <c r="I15" s="122">
        <v>1</v>
      </c>
      <c r="J15" s="117" t="s">
        <v>181</v>
      </c>
      <c r="K15" s="27"/>
    </row>
    <row r="16" spans="1:11" s="12" customFormat="1" ht="50.25" customHeight="1">
      <c r="A16" s="140">
        <v>4</v>
      </c>
      <c r="B16" s="116" t="s">
        <v>233</v>
      </c>
      <c r="C16" s="118" t="s">
        <v>171</v>
      </c>
      <c r="D16" s="119">
        <f>'POA-ACT'!D51</f>
        <v>7500000</v>
      </c>
      <c r="E16" s="139">
        <v>40666</v>
      </c>
      <c r="F16" s="139">
        <v>40907</v>
      </c>
      <c r="G16" s="43">
        <v>8</v>
      </c>
      <c r="H16" s="117" t="s">
        <v>226</v>
      </c>
      <c r="I16" s="123">
        <v>40</v>
      </c>
      <c r="J16" s="117" t="s">
        <v>181</v>
      </c>
      <c r="K16" s="27"/>
    </row>
    <row r="17" spans="1:11" s="12" customFormat="1" ht="46.5" customHeight="1">
      <c r="A17" s="140">
        <v>5</v>
      </c>
      <c r="B17" s="117" t="s">
        <v>234</v>
      </c>
      <c r="C17" s="118" t="s">
        <v>171</v>
      </c>
      <c r="D17" s="119">
        <v>0</v>
      </c>
      <c r="E17" s="119">
        <v>0</v>
      </c>
      <c r="F17" s="119">
        <v>0</v>
      </c>
      <c r="G17" s="119">
        <v>0</v>
      </c>
      <c r="H17" s="117" t="s">
        <v>227</v>
      </c>
      <c r="I17" s="124" t="s">
        <v>175</v>
      </c>
      <c r="J17" s="117" t="s">
        <v>181</v>
      </c>
      <c r="K17" s="27"/>
    </row>
    <row r="18" spans="1:11" s="12" customFormat="1" ht="16.5">
      <c r="A18" s="103"/>
      <c r="B18" s="103"/>
      <c r="C18" s="103"/>
      <c r="D18" s="120">
        <f>SUM(D13+D16)</f>
        <v>15000000</v>
      </c>
      <c r="E18" s="103"/>
      <c r="F18" s="103"/>
      <c r="G18" s="103"/>
      <c r="H18" s="103"/>
      <c r="I18" s="103"/>
      <c r="J18" s="103"/>
    </row>
    <row r="19" spans="1:11" s="12" customFormat="1" ht="15">
      <c r="A19" s="27"/>
    </row>
    <row r="20" spans="1:11" s="12" customFormat="1" ht="15.75" customHeight="1">
      <c r="A20" s="27"/>
    </row>
    <row r="21" spans="1:11" ht="1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ht="1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ht="1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ht="15">
      <c r="A24" s="23"/>
      <c r="B24" s="28"/>
      <c r="C24" s="28"/>
      <c r="D24" s="28"/>
      <c r="E24" s="23"/>
      <c r="F24" s="23"/>
      <c r="G24" s="23"/>
      <c r="H24" s="23"/>
      <c r="I24" s="23"/>
      <c r="J24" s="23"/>
      <c r="K24" s="23"/>
    </row>
    <row r="25" spans="1:11" ht="15">
      <c r="A25" s="23"/>
      <c r="B25" s="29"/>
      <c r="C25" s="29"/>
      <c r="D25" s="31"/>
      <c r="F25" s="23"/>
      <c r="G25" s="23"/>
      <c r="H25" s="23"/>
      <c r="I25" s="23"/>
      <c r="J25" s="23"/>
      <c r="K25" s="23"/>
    </row>
    <row r="26" spans="1:11" ht="15">
      <c r="A26" s="23"/>
      <c r="B26" s="28"/>
      <c r="C26" s="28"/>
      <c r="D26" s="31"/>
      <c r="E26" s="31"/>
      <c r="F26" s="23"/>
      <c r="G26" s="23"/>
      <c r="H26" s="23"/>
      <c r="I26" s="23"/>
      <c r="J26" s="23"/>
      <c r="K26" s="23"/>
    </row>
    <row r="27" spans="1:11" ht="15">
      <c r="A27" s="23"/>
      <c r="B27" s="28"/>
      <c r="C27" s="28"/>
      <c r="D27" s="31"/>
      <c r="E27" s="31"/>
      <c r="F27" s="23"/>
      <c r="G27" s="23"/>
      <c r="H27" s="23"/>
      <c r="I27" s="23"/>
      <c r="J27" s="23"/>
      <c r="K27" s="23"/>
    </row>
    <row r="28" spans="1:11">
      <c r="B28" s="19"/>
      <c r="C28" s="19"/>
      <c r="D28" s="19"/>
    </row>
    <row r="29" spans="1:11">
      <c r="B29" s="21"/>
      <c r="C29" s="21"/>
      <c r="D29" s="19"/>
    </row>
    <row r="30" spans="1:11">
      <c r="B30" s="21"/>
      <c r="C30" s="21"/>
      <c r="D30" s="19"/>
    </row>
    <row r="31" spans="1:11">
      <c r="B31" s="19"/>
      <c r="C31" s="19"/>
      <c r="D31" s="19"/>
    </row>
    <row r="32" spans="1:11">
      <c r="B32" s="19"/>
      <c r="C32" s="19"/>
      <c r="D32" s="19"/>
    </row>
    <row r="33" spans="2:4">
      <c r="B33" s="19"/>
      <c r="C33" s="19"/>
      <c r="D33" s="19"/>
    </row>
    <row r="34" spans="2:4">
      <c r="B34" s="19"/>
      <c r="C34" s="19"/>
      <c r="D34" s="19"/>
    </row>
  </sheetData>
  <mergeCells count="18">
    <mergeCell ref="A7:B7"/>
    <mergeCell ref="C7:D7"/>
    <mergeCell ref="A1:B6"/>
    <mergeCell ref="C6:E6"/>
    <mergeCell ref="F6:H6"/>
    <mergeCell ref="C1:H4"/>
    <mergeCell ref="C5:E5"/>
    <mergeCell ref="F5:H5"/>
    <mergeCell ref="A8:B8"/>
    <mergeCell ref="A9:B9"/>
    <mergeCell ref="J11:J12"/>
    <mergeCell ref="E11:G11"/>
    <mergeCell ref="A11:A12"/>
    <mergeCell ref="I11:I12"/>
    <mergeCell ref="B11:B12"/>
    <mergeCell ref="D11:D12"/>
    <mergeCell ref="H11:H12"/>
    <mergeCell ref="C11:C12"/>
  </mergeCells>
  <phoneticPr fontId="0" type="noConversion"/>
  <printOptions horizontalCentered="1" verticalCentered="1"/>
  <pageMargins left="1.0236220472440944" right="1.0236220472440944" top="0.98425196850393704" bottom="0.94488188976377963" header="0" footer="0"/>
  <pageSetup paperSize="5" scale="80" orientation="landscape" r:id="rId1"/>
  <headerFooter alignWithMargins="0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1"/>
  <sheetViews>
    <sheetView zoomScale="90" zoomScaleNormal="75" workbookViewId="0">
      <selection activeCell="F9" sqref="F9"/>
    </sheetView>
  </sheetViews>
  <sheetFormatPr baseColWidth="10" defaultRowHeight="14.25"/>
  <cols>
    <col min="1" max="1" width="4.42578125" style="9" customWidth="1"/>
    <col min="2" max="2" width="25" style="9" customWidth="1"/>
    <col min="3" max="3" width="2" style="9" customWidth="1"/>
    <col min="4" max="4" width="15.5703125" style="9" customWidth="1"/>
    <col min="5" max="5" width="22.140625" style="9" customWidth="1"/>
    <col min="6" max="6" width="12.28515625" style="9" customWidth="1"/>
    <col min="7" max="7" width="9.42578125" style="9" customWidth="1"/>
    <col min="8" max="8" width="10.140625" style="9" customWidth="1"/>
    <col min="9" max="9" width="12.85546875" style="9" customWidth="1"/>
    <col min="10" max="10" width="12" style="9" customWidth="1"/>
    <col min="11" max="11" width="17.5703125" style="9" customWidth="1"/>
    <col min="12" max="12" width="14.28515625" style="9" bestFit="1" customWidth="1"/>
    <col min="13" max="13" width="24.140625" style="9" customWidth="1"/>
    <col min="14" max="16384" width="11.42578125" style="9"/>
  </cols>
  <sheetData>
    <row r="1" spans="1:12" ht="14.25" customHeight="1">
      <c r="A1" s="269"/>
      <c r="B1" s="270"/>
      <c r="C1" s="242" t="s">
        <v>240</v>
      </c>
      <c r="D1" s="258"/>
      <c r="E1" s="258"/>
      <c r="F1" s="258"/>
      <c r="G1" s="258"/>
      <c r="H1" s="259"/>
      <c r="I1" s="60"/>
    </row>
    <row r="2" spans="1:12" ht="14.25" customHeight="1">
      <c r="A2" s="271"/>
      <c r="B2" s="272"/>
      <c r="C2" s="260"/>
      <c r="D2" s="261"/>
      <c r="E2" s="261"/>
      <c r="F2" s="261"/>
      <c r="G2" s="261"/>
      <c r="H2" s="262"/>
      <c r="I2" s="60"/>
    </row>
    <row r="3" spans="1:12" ht="14.25" customHeight="1">
      <c r="A3" s="271"/>
      <c r="B3" s="272"/>
      <c r="C3" s="260"/>
      <c r="D3" s="261"/>
      <c r="E3" s="261"/>
      <c r="F3" s="261"/>
      <c r="G3" s="261"/>
      <c r="H3" s="262"/>
      <c r="I3" s="60" t="s">
        <v>182</v>
      </c>
    </row>
    <row r="4" spans="1:12" ht="14.25" customHeight="1">
      <c r="A4" s="271"/>
      <c r="B4" s="272"/>
      <c r="C4" s="263"/>
      <c r="D4" s="264"/>
      <c r="E4" s="264"/>
      <c r="F4" s="264"/>
      <c r="G4" s="264"/>
      <c r="H4" s="265"/>
      <c r="I4" s="60" t="s">
        <v>183</v>
      </c>
    </row>
    <row r="5" spans="1:12" ht="15">
      <c r="A5" s="271"/>
      <c r="B5" s="272"/>
      <c r="C5" s="266" t="s">
        <v>184</v>
      </c>
      <c r="D5" s="267"/>
      <c r="E5" s="268"/>
      <c r="F5" s="266" t="s">
        <v>185</v>
      </c>
      <c r="G5" s="267"/>
      <c r="H5" s="267"/>
      <c r="I5" s="60"/>
    </row>
    <row r="6" spans="1:12" ht="19.5" customHeight="1">
      <c r="A6" s="273"/>
      <c r="B6" s="274"/>
      <c r="C6" s="266">
        <v>0</v>
      </c>
      <c r="D6" s="267"/>
      <c r="E6" s="268"/>
      <c r="F6" s="266" t="str">
        <f>'POA-01'!F6:H6</f>
        <v>15 DE OCTUBRE DE 2010</v>
      </c>
      <c r="G6" s="267"/>
      <c r="H6" s="267"/>
      <c r="I6" s="60"/>
    </row>
    <row r="7" spans="1:12" ht="14.25" customHeight="1">
      <c r="A7" s="225" t="s">
        <v>162</v>
      </c>
      <c r="B7" s="225"/>
      <c r="C7" s="225"/>
      <c r="D7" s="275" t="s">
        <v>159</v>
      </c>
      <c r="E7" s="275"/>
      <c r="F7" s="13"/>
      <c r="G7" s="13"/>
      <c r="H7" s="13"/>
      <c r="I7" s="13"/>
      <c r="J7" s="14"/>
      <c r="K7" s="15"/>
    </row>
    <row r="8" spans="1:12" ht="16.5">
      <c r="A8" s="225" t="s">
        <v>163</v>
      </c>
      <c r="B8" s="225"/>
      <c r="C8" s="225"/>
      <c r="D8" s="87">
        <f>'POA-01'!C8</f>
        <v>70000000</v>
      </c>
      <c r="E8" s="50"/>
      <c r="F8" s="16"/>
      <c r="G8" s="16"/>
      <c r="H8" s="16"/>
      <c r="I8" s="16"/>
      <c r="J8" s="30" t="s">
        <v>105</v>
      </c>
      <c r="K8" s="32" t="s">
        <v>169</v>
      </c>
    </row>
    <row r="9" spans="1:12" ht="16.5">
      <c r="A9" s="281" t="s">
        <v>164</v>
      </c>
      <c r="B9" s="281"/>
      <c r="C9" s="281"/>
      <c r="D9" s="53">
        <f>'POA-01'!C9</f>
        <v>70000000</v>
      </c>
      <c r="E9" s="50"/>
      <c r="F9" s="16"/>
      <c r="G9" s="16"/>
      <c r="H9" s="16"/>
      <c r="I9" s="16"/>
      <c r="J9" s="16"/>
      <c r="K9" s="10"/>
    </row>
    <row r="10" spans="1:12" s="17" customFormat="1" ht="16.5">
      <c r="A10" s="276" t="s">
        <v>18</v>
      </c>
      <c r="B10" s="276"/>
      <c r="C10" s="276"/>
      <c r="D10" s="276"/>
      <c r="E10" s="41"/>
      <c r="F10" s="41"/>
      <c r="G10" s="41"/>
      <c r="H10" s="41"/>
      <c r="I10" s="41"/>
      <c r="J10" s="41"/>
      <c r="K10" s="42" t="s">
        <v>19</v>
      </c>
    </row>
    <row r="11" spans="1:12" s="18" customFormat="1" ht="15" customHeight="1">
      <c r="A11" s="227" t="s">
        <v>45</v>
      </c>
      <c r="B11" s="277" t="s">
        <v>13</v>
      </c>
      <c r="C11" s="278"/>
      <c r="D11" s="226" t="s">
        <v>14</v>
      </c>
      <c r="E11" s="226" t="s">
        <v>15</v>
      </c>
      <c r="F11" s="226" t="s">
        <v>0</v>
      </c>
      <c r="G11" s="226"/>
      <c r="H11" s="226"/>
      <c r="I11" s="226"/>
      <c r="J11" s="251" t="s">
        <v>23</v>
      </c>
      <c r="K11" s="226" t="s">
        <v>17</v>
      </c>
    </row>
    <row r="12" spans="1:12" s="18" customFormat="1" ht="45" customHeight="1">
      <c r="A12" s="228"/>
      <c r="B12" s="279"/>
      <c r="C12" s="280"/>
      <c r="D12" s="226"/>
      <c r="E12" s="226"/>
      <c r="F12" s="115" t="s">
        <v>2</v>
      </c>
      <c r="G12" s="115" t="s">
        <v>4</v>
      </c>
      <c r="H12" s="143" t="s">
        <v>144</v>
      </c>
      <c r="I12" s="143" t="s">
        <v>22</v>
      </c>
      <c r="J12" s="251"/>
      <c r="K12" s="226"/>
    </row>
    <row r="13" spans="1:12" ht="15" customHeight="1">
      <c r="A13" s="253" t="s">
        <v>20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spans="1:12" ht="12.6" customHeight="1">
      <c r="A14" s="141"/>
      <c r="B14" s="254"/>
      <c r="C14" s="255"/>
      <c r="D14" s="144"/>
      <c r="E14" s="144"/>
      <c r="F14" s="173"/>
      <c r="G14" s="173"/>
      <c r="H14" s="43"/>
      <c r="I14" s="43"/>
      <c r="J14" s="119"/>
      <c r="K14" s="119"/>
      <c r="L14" s="147"/>
    </row>
    <row r="15" spans="1:12" ht="12.6" customHeight="1">
      <c r="A15" s="125"/>
      <c r="B15" s="256"/>
      <c r="C15" s="257"/>
      <c r="D15" s="145"/>
      <c r="E15" s="145"/>
      <c r="F15" s="173"/>
      <c r="G15" s="173"/>
      <c r="H15" s="43"/>
      <c r="I15" s="43"/>
      <c r="J15" s="119"/>
      <c r="K15" s="119"/>
    </row>
    <row r="16" spans="1:12" ht="12.6" customHeight="1">
      <c r="A16" s="142"/>
      <c r="B16" s="256"/>
      <c r="C16" s="257"/>
      <c r="D16" s="145"/>
      <c r="E16" s="145"/>
      <c r="F16" s="173"/>
      <c r="G16" s="173"/>
      <c r="H16" s="43"/>
      <c r="I16" s="43"/>
      <c r="J16" s="119"/>
      <c r="K16" s="119"/>
    </row>
    <row r="17" spans="1:11" ht="15.75" customHeight="1">
      <c r="A17" s="101"/>
      <c r="B17" s="101"/>
      <c r="C17" s="101"/>
      <c r="D17" s="101"/>
      <c r="E17" s="101"/>
      <c r="F17" s="101"/>
      <c r="G17" s="101"/>
      <c r="H17" s="101"/>
      <c r="I17" s="101"/>
      <c r="J17" s="146" t="s">
        <v>106</v>
      </c>
      <c r="K17" s="185">
        <f>SUM(K14:K16)</f>
        <v>0</v>
      </c>
    </row>
    <row r="18" spans="1:11" ht="16.5" customHeight="1">
      <c r="A18" s="252" t="s">
        <v>21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</row>
    <row r="19" spans="1:11" ht="14.25" customHeight="1">
      <c r="A19" s="45"/>
      <c r="B19" s="156"/>
      <c r="C19" s="157"/>
      <c r="D19" s="158"/>
      <c r="E19" s="159"/>
      <c r="F19" s="160"/>
      <c r="G19" s="161"/>
      <c r="H19" s="156"/>
      <c r="I19" s="161"/>
      <c r="J19" s="162"/>
      <c r="K19" s="163">
        <v>0</v>
      </c>
    </row>
    <row r="20" spans="1:11" ht="14.25" customHeight="1">
      <c r="A20" s="45"/>
      <c r="B20" s="45"/>
      <c r="C20" s="45"/>
      <c r="D20" s="45"/>
      <c r="E20" s="45"/>
      <c r="F20" s="164"/>
      <c r="G20" s="160"/>
      <c r="H20" s="160"/>
      <c r="I20" s="160"/>
      <c r="J20" s="162" t="s">
        <v>29</v>
      </c>
      <c r="K20" s="174">
        <f>K17+K19</f>
        <v>0</v>
      </c>
    </row>
    <row r="21" spans="1:11">
      <c r="E21" s="22"/>
      <c r="F21" s="22"/>
    </row>
  </sheetData>
  <mergeCells count="23">
    <mergeCell ref="D7:E7"/>
    <mergeCell ref="A10:D10"/>
    <mergeCell ref="A11:A12"/>
    <mergeCell ref="B11:C12"/>
    <mergeCell ref="A7:C7"/>
    <mergeCell ref="A8:C8"/>
    <mergeCell ref="A9:C9"/>
    <mergeCell ref="C1:H4"/>
    <mergeCell ref="C5:E5"/>
    <mergeCell ref="F5:H5"/>
    <mergeCell ref="A1:B6"/>
    <mergeCell ref="C6:E6"/>
    <mergeCell ref="F6:H6"/>
    <mergeCell ref="A18:K18"/>
    <mergeCell ref="A13:K13"/>
    <mergeCell ref="B14:C14"/>
    <mergeCell ref="B15:C15"/>
    <mergeCell ref="B16:C16"/>
    <mergeCell ref="K11:K12"/>
    <mergeCell ref="F11:I11"/>
    <mergeCell ref="J11:J12"/>
    <mergeCell ref="D11:D12"/>
    <mergeCell ref="E11:E12"/>
  </mergeCells>
  <phoneticPr fontId="0" type="noConversion"/>
  <printOptions horizontalCentered="1" verticalCentered="1"/>
  <pageMargins left="1.0236220472440944" right="0.98425196850393704" top="0.70866141732283472" bottom="0.98425196850393704" header="0" footer="0"/>
  <pageSetup paperSize="5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1"/>
  <sheetViews>
    <sheetView zoomScaleNormal="100" workbookViewId="0">
      <selection activeCell="I24" sqref="I24"/>
    </sheetView>
  </sheetViews>
  <sheetFormatPr baseColWidth="10" defaultRowHeight="16.5"/>
  <cols>
    <col min="1" max="1" width="3.5703125" style="100" customWidth="1"/>
    <col min="2" max="2" width="14.5703125" style="100" customWidth="1"/>
    <col min="3" max="3" width="3.85546875" style="100" customWidth="1"/>
    <col min="4" max="4" width="7.28515625" style="100" customWidth="1"/>
    <col min="5" max="5" width="21.7109375" style="100" customWidth="1"/>
    <col min="6" max="6" width="11.7109375" style="100" customWidth="1"/>
    <col min="7" max="7" width="14.5703125" style="100" customWidth="1"/>
    <col min="8" max="8" width="11.28515625" style="100" customWidth="1"/>
    <col min="9" max="9" width="13.5703125" style="100" customWidth="1"/>
    <col min="10" max="10" width="13.42578125" style="100" customWidth="1"/>
    <col min="11" max="11" width="16.140625" style="100" customWidth="1"/>
    <col min="12" max="16384" width="11.42578125" style="100"/>
  </cols>
  <sheetData>
    <row r="1" spans="1:12" ht="16.5" customHeight="1">
      <c r="A1" s="285"/>
      <c r="B1" s="285"/>
      <c r="C1" s="285"/>
      <c r="D1" s="290" t="s">
        <v>240</v>
      </c>
      <c r="E1" s="290"/>
      <c r="F1" s="290"/>
      <c r="G1" s="290"/>
      <c r="H1" s="290"/>
      <c r="I1" s="60"/>
      <c r="J1" s="39"/>
      <c r="K1" s="39"/>
      <c r="L1" s="39"/>
    </row>
    <row r="2" spans="1:12">
      <c r="A2" s="285"/>
      <c r="B2" s="285"/>
      <c r="C2" s="285"/>
      <c r="D2" s="290"/>
      <c r="E2" s="290"/>
      <c r="F2" s="290"/>
      <c r="G2" s="290"/>
      <c r="H2" s="290"/>
      <c r="I2" s="60"/>
      <c r="J2" s="39"/>
      <c r="K2" s="39"/>
      <c r="L2" s="39"/>
    </row>
    <row r="3" spans="1:12">
      <c r="A3" s="285"/>
      <c r="B3" s="285"/>
      <c r="C3" s="285"/>
      <c r="D3" s="290"/>
      <c r="E3" s="290"/>
      <c r="F3" s="290"/>
      <c r="G3" s="290"/>
      <c r="H3" s="290"/>
      <c r="I3" s="60" t="s">
        <v>182</v>
      </c>
      <c r="J3" s="39"/>
      <c r="K3" s="39"/>
      <c r="L3" s="39"/>
    </row>
    <row r="4" spans="1:12">
      <c r="A4" s="285"/>
      <c r="B4" s="285"/>
      <c r="C4" s="285"/>
      <c r="D4" s="290"/>
      <c r="E4" s="290"/>
      <c r="F4" s="290"/>
      <c r="G4" s="290"/>
      <c r="H4" s="290"/>
      <c r="I4" s="60" t="s">
        <v>183</v>
      </c>
      <c r="J4" s="39"/>
      <c r="K4" s="39"/>
      <c r="L4" s="39"/>
    </row>
    <row r="5" spans="1:12">
      <c r="A5" s="285"/>
      <c r="B5" s="285"/>
      <c r="C5" s="285"/>
      <c r="D5" s="266" t="s">
        <v>184</v>
      </c>
      <c r="E5" s="268"/>
      <c r="F5" s="266" t="s">
        <v>185</v>
      </c>
      <c r="G5" s="267"/>
      <c r="H5" s="267"/>
      <c r="I5" s="60"/>
      <c r="J5" s="51"/>
      <c r="K5" s="51"/>
      <c r="L5" s="38"/>
    </row>
    <row r="6" spans="1:12" ht="13.5" customHeight="1">
      <c r="A6" s="285"/>
      <c r="B6" s="285"/>
      <c r="C6" s="285"/>
      <c r="D6" s="74"/>
      <c r="E6" s="73">
        <v>0</v>
      </c>
      <c r="F6" s="266" t="str">
        <f>'POA-01'!F6:H6</f>
        <v>15 DE OCTUBRE DE 2010</v>
      </c>
      <c r="G6" s="267"/>
      <c r="H6" s="267"/>
      <c r="I6" s="60"/>
      <c r="J6" s="47"/>
      <c r="K6" s="47"/>
      <c r="L6" s="38"/>
    </row>
    <row r="7" spans="1:12">
      <c r="A7" s="75" t="s">
        <v>161</v>
      </c>
      <c r="B7" s="75"/>
      <c r="C7" s="75"/>
      <c r="D7" s="76"/>
      <c r="E7" s="76" t="s">
        <v>159</v>
      </c>
      <c r="F7" s="76"/>
      <c r="G7" s="76"/>
      <c r="H7" s="76"/>
      <c r="I7" s="39"/>
      <c r="J7" s="48"/>
      <c r="K7" s="49"/>
      <c r="L7" s="38"/>
    </row>
    <row r="8" spans="1:12" ht="14.25" customHeight="1">
      <c r="A8" s="77"/>
      <c r="B8" s="77"/>
      <c r="C8" s="78"/>
      <c r="D8" s="78"/>
      <c r="E8" s="79"/>
      <c r="F8" s="79"/>
      <c r="G8" s="79"/>
      <c r="H8" s="79"/>
      <c r="I8" s="50"/>
      <c r="J8" s="39"/>
      <c r="K8" s="39"/>
      <c r="L8" s="38"/>
    </row>
    <row r="9" spans="1:12">
      <c r="A9" s="291" t="s">
        <v>188</v>
      </c>
      <c r="B9" s="291"/>
      <c r="C9" s="291"/>
      <c r="D9" s="291"/>
      <c r="E9" s="80">
        <f>'POA-01'!C8</f>
        <v>70000000</v>
      </c>
      <c r="F9" s="79"/>
      <c r="G9" s="46" t="s">
        <v>105</v>
      </c>
      <c r="H9" s="81" t="s">
        <v>169</v>
      </c>
      <c r="I9" s="50"/>
      <c r="J9" s="50"/>
      <c r="K9" s="50"/>
      <c r="L9" s="38"/>
    </row>
    <row r="10" spans="1:12">
      <c r="A10" s="284" t="s">
        <v>10</v>
      </c>
      <c r="B10" s="284"/>
      <c r="C10" s="284"/>
      <c r="D10" s="284"/>
      <c r="E10" s="82">
        <v>0</v>
      </c>
      <c r="F10" s="79"/>
      <c r="G10" s="79"/>
      <c r="H10" s="79"/>
      <c r="I10" s="50"/>
      <c r="J10" s="50"/>
      <c r="K10" s="50"/>
      <c r="L10" s="38"/>
    </row>
    <row r="11" spans="1:12">
      <c r="A11" s="284" t="s">
        <v>9</v>
      </c>
      <c r="B11" s="284"/>
      <c r="C11" s="284"/>
      <c r="D11" s="284"/>
      <c r="E11" s="83">
        <f>'POA-01'!C9</f>
        <v>70000000</v>
      </c>
      <c r="F11" s="79"/>
      <c r="G11" s="84"/>
      <c r="H11" s="79"/>
      <c r="I11" s="50"/>
      <c r="J11" s="50"/>
      <c r="K11" s="50"/>
      <c r="L11" s="38"/>
    </row>
    <row r="12" spans="1:12" s="99" customFormat="1">
      <c r="A12" s="85" t="s">
        <v>137</v>
      </c>
      <c r="B12" s="85"/>
      <c r="C12" s="85"/>
      <c r="D12" s="85"/>
      <c r="E12" s="86"/>
      <c r="F12" s="86"/>
      <c r="G12" s="86"/>
      <c r="H12" s="86"/>
      <c r="I12" s="41"/>
      <c r="J12" s="41"/>
      <c r="K12" s="42" t="s">
        <v>31</v>
      </c>
      <c r="L12" s="41"/>
    </row>
    <row r="13" spans="1:12" s="52" customFormat="1" ht="14.25" customHeight="1">
      <c r="A13" s="226" t="s">
        <v>45</v>
      </c>
      <c r="B13" s="277" t="s">
        <v>26</v>
      </c>
      <c r="C13" s="282"/>
      <c r="D13" s="278"/>
      <c r="E13" s="226" t="s">
        <v>27</v>
      </c>
      <c r="F13" s="227" t="s">
        <v>28</v>
      </c>
      <c r="G13" s="286" t="s">
        <v>24</v>
      </c>
      <c r="H13" s="286"/>
      <c r="I13" s="226" t="s">
        <v>25</v>
      </c>
      <c r="J13" s="226"/>
      <c r="K13" s="227" t="s">
        <v>35</v>
      </c>
    </row>
    <row r="14" spans="1:12" s="52" customFormat="1">
      <c r="A14" s="226"/>
      <c r="B14" s="279"/>
      <c r="C14" s="283"/>
      <c r="D14" s="280"/>
      <c r="E14" s="226"/>
      <c r="F14" s="228"/>
      <c r="G14" s="115" t="s">
        <v>16</v>
      </c>
      <c r="H14" s="115" t="s">
        <v>29</v>
      </c>
      <c r="I14" s="115" t="s">
        <v>30</v>
      </c>
      <c r="J14" s="115" t="s">
        <v>29</v>
      </c>
      <c r="K14" s="228"/>
    </row>
    <row r="15" spans="1:12" s="39" customFormat="1" ht="25.5" customHeight="1">
      <c r="A15" s="125">
        <v>1</v>
      </c>
      <c r="B15" s="287" t="s">
        <v>177</v>
      </c>
      <c r="C15" s="288"/>
      <c r="D15" s="289"/>
      <c r="E15" s="126" t="s">
        <v>178</v>
      </c>
      <c r="F15" s="127" t="s">
        <v>136</v>
      </c>
      <c r="G15" s="128">
        <v>100</v>
      </c>
      <c r="H15" s="128">
        <v>100</v>
      </c>
      <c r="I15" s="129">
        <v>0</v>
      </c>
      <c r="J15" s="130">
        <f>+H15*I15</f>
        <v>0</v>
      </c>
      <c r="K15" s="181">
        <v>40605</v>
      </c>
    </row>
    <row r="16" spans="1:12">
      <c r="A16" s="104"/>
      <c r="B16" s="105"/>
      <c r="C16" s="106"/>
      <c r="D16" s="107"/>
      <c r="E16" s="105"/>
      <c r="F16" s="105"/>
      <c r="G16" s="105"/>
      <c r="H16" s="105"/>
      <c r="I16" s="105"/>
      <c r="J16" s="131">
        <f>SUM(J15:J15)</f>
        <v>0</v>
      </c>
      <c r="K16" s="105"/>
    </row>
    <row r="18" spans="4:6">
      <c r="D18" s="104"/>
      <c r="E18" s="104"/>
      <c r="F18" s="104"/>
    </row>
    <row r="19" spans="4:6">
      <c r="D19" s="108"/>
      <c r="E19" s="109"/>
      <c r="F19" s="110"/>
    </row>
    <row r="20" spans="4:6">
      <c r="D20" s="108"/>
      <c r="E20" s="108"/>
      <c r="F20" s="104"/>
    </row>
    <row r="21" spans="4:6">
      <c r="D21" s="104"/>
      <c r="E21" s="104"/>
    </row>
  </sheetData>
  <mergeCells count="16">
    <mergeCell ref="K13:K14"/>
    <mergeCell ref="F13:F14"/>
    <mergeCell ref="G13:H13"/>
    <mergeCell ref="I13:J13"/>
    <mergeCell ref="B15:D15"/>
    <mergeCell ref="B13:D14"/>
    <mergeCell ref="A10:D10"/>
    <mergeCell ref="E13:E14"/>
    <mergeCell ref="F6:H6"/>
    <mergeCell ref="F5:H5"/>
    <mergeCell ref="A1:C6"/>
    <mergeCell ref="D1:H4"/>
    <mergeCell ref="D5:E5"/>
    <mergeCell ref="A11:D11"/>
    <mergeCell ref="A9:D9"/>
    <mergeCell ref="A13:A14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9"/>
  <sheetViews>
    <sheetView zoomScaleNormal="70" workbookViewId="0">
      <selection activeCell="G23" sqref="G23"/>
    </sheetView>
  </sheetViews>
  <sheetFormatPr baseColWidth="10" defaultRowHeight="16.5"/>
  <cols>
    <col min="1" max="1" width="4" style="39" customWidth="1"/>
    <col min="2" max="2" width="19.7109375" style="39" customWidth="1"/>
    <col min="3" max="3" width="2.7109375" style="39" customWidth="1"/>
    <col min="4" max="4" width="27.5703125" style="39" customWidth="1"/>
    <col min="5" max="5" width="10" style="39" customWidth="1"/>
    <col min="6" max="6" width="10.42578125" style="39" customWidth="1"/>
    <col min="7" max="7" width="7.42578125" style="39" customWidth="1"/>
    <col min="8" max="8" width="12.140625" style="39" bestFit="1" customWidth="1"/>
    <col min="9" max="9" width="13" style="39" customWidth="1"/>
    <col min="10" max="10" width="15.7109375" style="39" customWidth="1"/>
    <col min="11" max="16384" width="11.42578125" style="39"/>
  </cols>
  <sheetData>
    <row r="1" spans="1:12" ht="16.5" customHeight="1">
      <c r="A1" s="269"/>
      <c r="B1" s="270"/>
      <c r="C1" s="242" t="s">
        <v>240</v>
      </c>
      <c r="D1" s="243"/>
      <c r="E1" s="243"/>
      <c r="F1" s="243"/>
      <c r="G1" s="243"/>
      <c r="H1" s="244"/>
      <c r="I1" s="60"/>
    </row>
    <row r="2" spans="1:12">
      <c r="A2" s="271"/>
      <c r="B2" s="272"/>
      <c r="C2" s="245"/>
      <c r="D2" s="246"/>
      <c r="E2" s="246"/>
      <c r="F2" s="246"/>
      <c r="G2" s="246"/>
      <c r="H2" s="247"/>
      <c r="I2" s="60"/>
    </row>
    <row r="3" spans="1:12">
      <c r="A3" s="271"/>
      <c r="B3" s="272"/>
      <c r="C3" s="245"/>
      <c r="D3" s="246"/>
      <c r="E3" s="246"/>
      <c r="F3" s="246"/>
      <c r="G3" s="246"/>
      <c r="H3" s="247"/>
      <c r="I3" s="60" t="s">
        <v>182</v>
      </c>
    </row>
    <row r="4" spans="1:12">
      <c r="A4" s="271"/>
      <c r="B4" s="272"/>
      <c r="C4" s="248"/>
      <c r="D4" s="249"/>
      <c r="E4" s="249"/>
      <c r="F4" s="249"/>
      <c r="G4" s="249"/>
      <c r="H4" s="250"/>
      <c r="I4" s="60" t="s">
        <v>183</v>
      </c>
    </row>
    <row r="5" spans="1:12">
      <c r="A5" s="271"/>
      <c r="B5" s="272"/>
      <c r="C5" s="266" t="s">
        <v>184</v>
      </c>
      <c r="D5" s="267"/>
      <c r="E5" s="268"/>
      <c r="F5" s="266" t="s">
        <v>185</v>
      </c>
      <c r="G5" s="267"/>
      <c r="H5" s="267"/>
      <c r="I5" s="60"/>
      <c r="J5" s="51"/>
      <c r="K5" s="47"/>
      <c r="L5" s="38"/>
    </row>
    <row r="6" spans="1:12" ht="12.75" customHeight="1">
      <c r="A6" s="273"/>
      <c r="B6" s="274"/>
      <c r="C6" s="266">
        <v>0</v>
      </c>
      <c r="D6" s="267"/>
      <c r="E6" s="268"/>
      <c r="F6" s="266" t="str">
        <f>'POA-01'!F6:H6</f>
        <v>15 DE OCTUBRE DE 2010</v>
      </c>
      <c r="G6" s="267"/>
      <c r="H6" s="267"/>
      <c r="I6" s="60"/>
      <c r="J6" s="47"/>
      <c r="K6" s="47"/>
      <c r="L6" s="38"/>
    </row>
    <row r="7" spans="1:12">
      <c r="A7" s="310" t="s">
        <v>160</v>
      </c>
      <c r="B7" s="310"/>
      <c r="C7" s="310"/>
      <c r="D7" s="284" t="s">
        <v>159</v>
      </c>
      <c r="E7" s="284"/>
      <c r="F7" s="284"/>
      <c r="G7" s="284"/>
      <c r="H7" s="284"/>
      <c r="I7" s="46" t="s">
        <v>105</v>
      </c>
      <c r="J7" s="88" t="s">
        <v>169</v>
      </c>
      <c r="K7" s="50"/>
      <c r="L7" s="38"/>
    </row>
    <row r="8" spans="1:12">
      <c r="A8" s="284" t="s">
        <v>8</v>
      </c>
      <c r="B8" s="284"/>
      <c r="C8" s="284"/>
      <c r="D8" s="89">
        <f>'POA-01'!C8</f>
        <v>70000000</v>
      </c>
      <c r="E8" s="79"/>
      <c r="F8" s="79"/>
      <c r="G8" s="79"/>
      <c r="H8" s="79"/>
      <c r="I8" s="79"/>
      <c r="J8" s="79"/>
      <c r="K8" s="50"/>
      <c r="L8" s="38"/>
    </row>
    <row r="9" spans="1:12">
      <c r="A9" s="284" t="s">
        <v>10</v>
      </c>
      <c r="B9" s="284"/>
      <c r="C9" s="284"/>
      <c r="D9" s="83">
        <v>0</v>
      </c>
      <c r="E9" s="79"/>
      <c r="F9" s="79"/>
      <c r="G9" s="79"/>
      <c r="H9" s="79"/>
      <c r="I9" s="79"/>
      <c r="J9" s="79"/>
      <c r="K9" s="50"/>
      <c r="L9" s="38"/>
    </row>
    <row r="10" spans="1:12">
      <c r="A10" s="284" t="s">
        <v>9</v>
      </c>
      <c r="B10" s="284"/>
      <c r="C10" s="284"/>
      <c r="D10" s="89">
        <f>'POA-01'!C9</f>
        <v>70000000</v>
      </c>
      <c r="E10" s="79"/>
      <c r="F10" s="79"/>
      <c r="G10" s="79"/>
      <c r="H10" s="79"/>
      <c r="I10" s="79"/>
      <c r="J10" s="79"/>
      <c r="K10" s="50"/>
      <c r="L10" s="38"/>
    </row>
    <row r="11" spans="1:12" s="41" customFormat="1">
      <c r="A11" s="284" t="s">
        <v>33</v>
      </c>
      <c r="B11" s="284"/>
      <c r="C11" s="284"/>
      <c r="D11" s="86"/>
      <c r="E11" s="86"/>
      <c r="F11" s="86"/>
      <c r="G11" s="86"/>
      <c r="H11" s="86"/>
      <c r="I11" s="86"/>
      <c r="J11" s="90" t="s">
        <v>34</v>
      </c>
    </row>
    <row r="12" spans="1:12" s="52" customFormat="1" ht="36" customHeight="1">
      <c r="A12" s="148" t="s">
        <v>45</v>
      </c>
      <c r="B12" s="295" t="s">
        <v>32</v>
      </c>
      <c r="C12" s="295"/>
      <c r="D12" s="143" t="s">
        <v>27</v>
      </c>
      <c r="E12" s="149" t="s">
        <v>28</v>
      </c>
      <c r="F12" s="149" t="s">
        <v>138</v>
      </c>
      <c r="G12" s="150" t="s">
        <v>29</v>
      </c>
      <c r="H12" s="149" t="s">
        <v>38</v>
      </c>
      <c r="I12" s="149" t="s">
        <v>37</v>
      </c>
      <c r="J12" s="149" t="s">
        <v>36</v>
      </c>
    </row>
    <row r="13" spans="1:12" s="52" customFormat="1" ht="39" customHeight="1">
      <c r="A13" s="302">
        <v>1</v>
      </c>
      <c r="B13" s="296" t="s">
        <v>228</v>
      </c>
      <c r="C13" s="297"/>
      <c r="D13" s="300" t="s">
        <v>189</v>
      </c>
      <c r="E13" s="293">
        <v>1</v>
      </c>
      <c r="F13" s="293"/>
      <c r="G13" s="293">
        <v>1</v>
      </c>
      <c r="H13" s="292">
        <v>0</v>
      </c>
      <c r="I13" s="292">
        <f>+H13*G13</f>
        <v>0</v>
      </c>
      <c r="J13" s="181">
        <v>40546</v>
      </c>
    </row>
    <row r="14" spans="1:12" ht="13.9" hidden="1" customHeight="1">
      <c r="A14" s="303"/>
      <c r="B14" s="298"/>
      <c r="C14" s="299"/>
      <c r="D14" s="301"/>
      <c r="E14" s="293"/>
      <c r="F14" s="293"/>
      <c r="G14" s="293"/>
      <c r="H14" s="292"/>
      <c r="I14" s="292"/>
      <c r="J14" s="181"/>
    </row>
    <row r="15" spans="1:12">
      <c r="A15" s="182"/>
      <c r="B15" s="182"/>
      <c r="C15" s="182"/>
      <c r="D15" s="182"/>
      <c r="E15" s="182"/>
      <c r="F15" s="182"/>
      <c r="G15" s="182"/>
      <c r="H15" s="182"/>
      <c r="I15" s="186">
        <f>SUM(I13)</f>
        <v>0</v>
      </c>
      <c r="J15" s="182"/>
    </row>
    <row r="16" spans="1:12" ht="14.25" customHeight="1">
      <c r="A16" s="304" t="s">
        <v>139</v>
      </c>
      <c r="B16" s="304"/>
      <c r="C16" s="304"/>
      <c r="D16" s="304"/>
      <c r="E16" s="304"/>
      <c r="F16" s="304"/>
      <c r="G16" s="304"/>
      <c r="H16" s="304"/>
      <c r="I16" s="304"/>
      <c r="J16" s="304"/>
    </row>
    <row r="17" spans="1:10" ht="30.75" customHeight="1">
      <c r="A17" s="148" t="s">
        <v>45</v>
      </c>
      <c r="B17" s="305" t="s">
        <v>32</v>
      </c>
      <c r="C17" s="306"/>
      <c r="D17" s="143" t="s">
        <v>27</v>
      </c>
      <c r="E17" s="149" t="s">
        <v>28</v>
      </c>
      <c r="F17" s="149" t="s">
        <v>138</v>
      </c>
      <c r="G17" s="150" t="s">
        <v>29</v>
      </c>
      <c r="H17" s="149" t="s">
        <v>38</v>
      </c>
      <c r="I17" s="149" t="s">
        <v>37</v>
      </c>
      <c r="J17" s="149" t="s">
        <v>36</v>
      </c>
    </row>
    <row r="18" spans="1:10" ht="39.75" customHeight="1">
      <c r="A18" s="152">
        <v>1</v>
      </c>
      <c r="B18" s="308" t="s">
        <v>229</v>
      </c>
      <c r="C18" s="309"/>
      <c r="D18" s="153" t="s">
        <v>238</v>
      </c>
      <c r="E18" s="152" t="s">
        <v>136</v>
      </c>
      <c r="F18" s="128">
        <v>100</v>
      </c>
      <c r="G18" s="151">
        <v>100</v>
      </c>
      <c r="H18" s="183">
        <v>0</v>
      </c>
      <c r="I18" s="130">
        <f>G18*H18</f>
        <v>0</v>
      </c>
      <c r="J18" s="181">
        <v>40670</v>
      </c>
    </row>
    <row r="19" spans="1:10" ht="27.6" hidden="1" customHeight="1">
      <c r="A19" s="152"/>
      <c r="B19" s="213"/>
      <c r="C19" s="214"/>
      <c r="D19" s="153"/>
      <c r="E19" s="152"/>
      <c r="F19" s="128"/>
      <c r="G19" s="151"/>
      <c r="H19" s="183"/>
      <c r="I19" s="130"/>
      <c r="J19" s="181"/>
    </row>
    <row r="20" spans="1:10" ht="39.75" customHeight="1">
      <c r="A20" s="152">
        <v>2</v>
      </c>
      <c r="B20" s="307" t="s">
        <v>176</v>
      </c>
      <c r="C20" s="307"/>
      <c r="D20" s="154" t="s">
        <v>179</v>
      </c>
      <c r="E20" s="151" t="s">
        <v>136</v>
      </c>
      <c r="F20" s="151">
        <v>100</v>
      </c>
      <c r="G20" s="151">
        <v>100</v>
      </c>
      <c r="H20" s="130">
        <v>0</v>
      </c>
      <c r="I20" s="130">
        <f>G20*H20</f>
        <v>0</v>
      </c>
      <c r="J20" s="181">
        <v>40611</v>
      </c>
    </row>
    <row r="21" spans="1:10" ht="12.75" customHeight="1">
      <c r="A21" s="77"/>
      <c r="B21" s="77"/>
      <c r="C21" s="77"/>
      <c r="D21" s="77"/>
      <c r="E21" s="77"/>
      <c r="F21" s="77"/>
      <c r="G21" s="294" t="s">
        <v>145</v>
      </c>
      <c r="H21" s="294"/>
      <c r="I21" s="155">
        <f>SUM(I18:I20)</f>
        <v>0</v>
      </c>
      <c r="J21" s="77"/>
    </row>
    <row r="22" spans="1:10" ht="14.25" customHeight="1">
      <c r="A22" s="77"/>
      <c r="B22" s="77"/>
      <c r="C22" s="77"/>
      <c r="D22" s="77"/>
      <c r="E22" s="77"/>
      <c r="F22" s="77"/>
      <c r="G22" s="184"/>
      <c r="H22" s="90" t="s">
        <v>146</v>
      </c>
      <c r="I22" s="155">
        <f>I15+I21</f>
        <v>0</v>
      </c>
      <c r="J22" s="77"/>
    </row>
    <row r="23" spans="1:10">
      <c r="D23" s="44"/>
      <c r="E23" s="44"/>
    </row>
    <row r="24" spans="1:10">
      <c r="C24" s="44"/>
      <c r="D24" s="63"/>
      <c r="E24" s="64"/>
    </row>
    <row r="25" spans="1:10">
      <c r="D25" s="62"/>
      <c r="E25" s="44"/>
    </row>
    <row r="27" spans="1:10">
      <c r="D27" s="44"/>
      <c r="E27" s="44"/>
    </row>
    <row r="28" spans="1:10">
      <c r="D28" s="44"/>
      <c r="E28" s="44"/>
    </row>
    <row r="29" spans="1:10">
      <c r="D29" s="44"/>
      <c r="E29" s="44"/>
    </row>
  </sheetData>
  <mergeCells count="26">
    <mergeCell ref="D7:H7"/>
    <mergeCell ref="A7:C7"/>
    <mergeCell ref="A8:C8"/>
    <mergeCell ref="C1:H4"/>
    <mergeCell ref="C5:E5"/>
    <mergeCell ref="F5:H5"/>
    <mergeCell ref="A1:B6"/>
    <mergeCell ref="C6:E6"/>
    <mergeCell ref="F6:H6"/>
    <mergeCell ref="G21:H21"/>
    <mergeCell ref="A11:C11"/>
    <mergeCell ref="B12:C12"/>
    <mergeCell ref="B13:C14"/>
    <mergeCell ref="D13:D14"/>
    <mergeCell ref="A13:A14"/>
    <mergeCell ref="A16:J16"/>
    <mergeCell ref="B17:C17"/>
    <mergeCell ref="B20:C20"/>
    <mergeCell ref="B18:C18"/>
    <mergeCell ref="A9:C9"/>
    <mergeCell ref="A10:C10"/>
    <mergeCell ref="I13:I14"/>
    <mergeCell ref="E13:E14"/>
    <mergeCell ref="F13:F14"/>
    <mergeCell ref="G13:G14"/>
    <mergeCell ref="H13:H14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5"/>
  <sheetViews>
    <sheetView topLeftCell="A4" zoomScaleNormal="100" workbookViewId="0">
      <selection activeCell="D22" sqref="D22"/>
    </sheetView>
  </sheetViews>
  <sheetFormatPr baseColWidth="10" defaultRowHeight="16.5"/>
  <cols>
    <col min="1" max="1" width="6" style="100" customWidth="1"/>
    <col min="2" max="2" width="30.140625" style="100" customWidth="1"/>
    <col min="3" max="3" width="14.85546875" style="100" customWidth="1"/>
    <col min="4" max="4" width="10.7109375" style="100" customWidth="1"/>
    <col min="5" max="5" width="12.7109375" style="100" customWidth="1"/>
    <col min="6" max="6" width="12.5703125" style="100" customWidth="1"/>
    <col min="7" max="8" width="16.28515625" style="100" customWidth="1"/>
    <col min="9" max="9" width="17.7109375" style="100" customWidth="1"/>
    <col min="10" max="16384" width="11.42578125" style="100"/>
  </cols>
  <sheetData>
    <row r="1" spans="1:10">
      <c r="A1" s="269"/>
      <c r="B1" s="270"/>
      <c r="C1" s="242" t="s">
        <v>240</v>
      </c>
      <c r="D1" s="243"/>
      <c r="E1" s="243"/>
      <c r="F1" s="243"/>
      <c r="G1" s="243"/>
      <c r="H1" s="244"/>
      <c r="I1" s="60"/>
      <c r="J1" s="39"/>
    </row>
    <row r="2" spans="1:10">
      <c r="A2" s="271"/>
      <c r="B2" s="272"/>
      <c r="C2" s="245"/>
      <c r="D2" s="246"/>
      <c r="E2" s="246"/>
      <c r="F2" s="246"/>
      <c r="G2" s="246"/>
      <c r="H2" s="247"/>
      <c r="I2" s="60"/>
      <c r="J2" s="39"/>
    </row>
    <row r="3" spans="1:10">
      <c r="A3" s="271"/>
      <c r="B3" s="272"/>
      <c r="C3" s="245"/>
      <c r="D3" s="246"/>
      <c r="E3" s="246"/>
      <c r="F3" s="246"/>
      <c r="G3" s="246"/>
      <c r="H3" s="247"/>
      <c r="I3" s="60" t="s">
        <v>182</v>
      </c>
      <c r="J3" s="39"/>
    </row>
    <row r="4" spans="1:10" ht="13.5" customHeight="1">
      <c r="A4" s="271"/>
      <c r="B4" s="272"/>
      <c r="C4" s="248"/>
      <c r="D4" s="249"/>
      <c r="E4" s="249"/>
      <c r="F4" s="249"/>
      <c r="G4" s="249"/>
      <c r="H4" s="250"/>
      <c r="I4" s="60" t="s">
        <v>183</v>
      </c>
      <c r="J4" s="39"/>
    </row>
    <row r="5" spans="1:10">
      <c r="A5" s="271"/>
      <c r="B5" s="272"/>
      <c r="C5" s="266" t="s">
        <v>184</v>
      </c>
      <c r="D5" s="267"/>
      <c r="E5" s="268"/>
      <c r="F5" s="266" t="s">
        <v>185</v>
      </c>
      <c r="G5" s="267"/>
      <c r="H5" s="267"/>
      <c r="I5" s="60"/>
      <c r="J5" s="38"/>
    </row>
    <row r="6" spans="1:10" ht="18" customHeight="1">
      <c r="A6" s="273"/>
      <c r="B6" s="274"/>
      <c r="C6" s="266">
        <v>0</v>
      </c>
      <c r="D6" s="267"/>
      <c r="E6" s="268"/>
      <c r="F6" s="266" t="str">
        <f>'POA-01'!F6:H6</f>
        <v>15 DE OCTUBRE DE 2010</v>
      </c>
      <c r="G6" s="267"/>
      <c r="H6" s="267"/>
      <c r="I6" s="60"/>
      <c r="J6" s="38"/>
    </row>
    <row r="7" spans="1:10">
      <c r="A7" s="313" t="s">
        <v>7</v>
      </c>
      <c r="B7" s="313"/>
      <c r="C7" s="284" t="s">
        <v>159</v>
      </c>
      <c r="D7" s="284"/>
      <c r="E7" s="284"/>
      <c r="F7" s="284"/>
      <c r="G7" s="284"/>
      <c r="H7" s="46" t="s">
        <v>105</v>
      </c>
      <c r="I7" s="91" t="s">
        <v>169</v>
      </c>
      <c r="J7" s="38"/>
    </row>
    <row r="8" spans="1:10" ht="15" customHeight="1">
      <c r="A8" s="284" t="s">
        <v>8</v>
      </c>
      <c r="B8" s="284"/>
      <c r="C8" s="80">
        <f>'POA-01'!C8</f>
        <v>70000000</v>
      </c>
      <c r="D8" s="79"/>
      <c r="E8" s="79"/>
      <c r="F8" s="79"/>
      <c r="G8" s="79"/>
      <c r="H8" s="79"/>
      <c r="I8" s="79"/>
      <c r="J8" s="38"/>
    </row>
    <row r="9" spans="1:10">
      <c r="A9" s="284" t="s">
        <v>9</v>
      </c>
      <c r="B9" s="284"/>
      <c r="C9" s="83">
        <f>'POA-01'!C9</f>
        <v>70000000</v>
      </c>
      <c r="D9" s="79"/>
      <c r="E9" s="79"/>
      <c r="F9" s="79"/>
      <c r="G9" s="79"/>
      <c r="H9" s="79"/>
      <c r="I9" s="79"/>
      <c r="J9" s="38"/>
    </row>
    <row r="10" spans="1:10" ht="14.25" customHeight="1">
      <c r="A10" s="77"/>
      <c r="B10" s="92"/>
      <c r="C10" s="77"/>
      <c r="D10" s="77"/>
      <c r="E10" s="77"/>
      <c r="F10" s="77"/>
      <c r="G10" s="77"/>
      <c r="H10" s="77"/>
      <c r="I10" s="77"/>
      <c r="J10" s="39"/>
    </row>
    <row r="11" spans="1:10" s="99" customFormat="1">
      <c r="A11" s="86" t="s">
        <v>158</v>
      </c>
      <c r="B11" s="86"/>
      <c r="C11" s="86"/>
      <c r="D11" s="86"/>
      <c r="E11" s="86"/>
      <c r="F11" s="86"/>
      <c r="G11" s="86"/>
      <c r="H11" s="86"/>
      <c r="I11" s="90" t="s">
        <v>42</v>
      </c>
      <c r="J11" s="41"/>
    </row>
    <row r="12" spans="1:10" s="52" customFormat="1" ht="12.75" customHeight="1">
      <c r="A12" s="295" t="s">
        <v>45</v>
      </c>
      <c r="B12" s="311" t="s">
        <v>15</v>
      </c>
      <c r="C12" s="311" t="s">
        <v>25</v>
      </c>
      <c r="D12" s="305" t="s">
        <v>0</v>
      </c>
      <c r="E12" s="316"/>
      <c r="F12" s="306"/>
      <c r="G12" s="311" t="s">
        <v>41</v>
      </c>
      <c r="H12" s="311" t="s">
        <v>40</v>
      </c>
      <c r="I12" s="311" t="s">
        <v>3</v>
      </c>
    </row>
    <row r="13" spans="1:10" s="52" customFormat="1" ht="27.75" customHeight="1">
      <c r="A13" s="295"/>
      <c r="B13" s="312"/>
      <c r="C13" s="312"/>
      <c r="D13" s="143" t="s">
        <v>39</v>
      </c>
      <c r="E13" s="143" t="s">
        <v>4</v>
      </c>
      <c r="F13" s="143" t="s">
        <v>144</v>
      </c>
      <c r="G13" s="312"/>
      <c r="H13" s="312"/>
      <c r="I13" s="312"/>
    </row>
    <row r="14" spans="1:10" ht="16.5" customHeight="1">
      <c r="A14" s="253" t="s">
        <v>156</v>
      </c>
      <c r="B14" s="253"/>
      <c r="C14" s="224"/>
      <c r="D14" s="224"/>
      <c r="E14" s="224"/>
      <c r="F14" s="224"/>
      <c r="G14" s="224"/>
      <c r="H14" s="224"/>
      <c r="I14" s="224"/>
    </row>
    <row r="15" spans="1:10">
      <c r="A15" s="54"/>
      <c r="B15" s="45"/>
      <c r="C15" s="45"/>
      <c r="D15" s="45"/>
      <c r="E15" s="45"/>
      <c r="F15" s="45"/>
      <c r="G15" s="54"/>
      <c r="H15" s="54"/>
      <c r="I15" s="55"/>
    </row>
    <row r="16" spans="1:10" ht="14.25" customHeight="1">
      <c r="A16" s="314" t="s">
        <v>145</v>
      </c>
      <c r="B16" s="315"/>
      <c r="C16" s="65">
        <f>SUM(C15:C15)</f>
        <v>0</v>
      </c>
      <c r="D16" s="56"/>
      <c r="E16" s="56"/>
      <c r="F16" s="56"/>
      <c r="G16" s="56"/>
      <c r="H16" s="56"/>
      <c r="I16" s="56"/>
    </row>
    <row r="17" spans="1:9" ht="15" customHeight="1">
      <c r="A17" s="317" t="s">
        <v>157</v>
      </c>
      <c r="B17" s="317"/>
      <c r="C17" s="223"/>
      <c r="D17" s="223"/>
      <c r="E17" s="223"/>
      <c r="F17" s="223"/>
      <c r="G17" s="223"/>
      <c r="H17" s="223"/>
      <c r="I17" s="223"/>
    </row>
    <row r="18" spans="1:9" s="39" customFormat="1" ht="40.5" customHeight="1">
      <c r="A18" s="66">
        <v>1</v>
      </c>
      <c r="B18" s="215" t="s">
        <v>243</v>
      </c>
      <c r="C18" s="216">
        <v>7500000</v>
      </c>
      <c r="D18" s="217">
        <v>40270</v>
      </c>
      <c r="E18" s="217">
        <v>40877</v>
      </c>
      <c r="F18" s="127">
        <v>9</v>
      </c>
      <c r="G18" s="218"/>
      <c r="H18" s="218"/>
      <c r="I18" s="127" t="s">
        <v>173</v>
      </c>
    </row>
    <row r="19" spans="1:9" ht="42" customHeight="1">
      <c r="A19" s="66">
        <v>2</v>
      </c>
      <c r="B19" s="215" t="s">
        <v>242</v>
      </c>
      <c r="C19" s="216">
        <v>7500000</v>
      </c>
      <c r="D19" s="217">
        <v>40331</v>
      </c>
      <c r="E19" s="217">
        <v>40907</v>
      </c>
      <c r="F19" s="127">
        <v>6</v>
      </c>
      <c r="G19" s="219"/>
      <c r="H19" s="219"/>
      <c r="I19" s="127" t="s">
        <v>173</v>
      </c>
    </row>
    <row r="20" spans="1:9" ht="69" customHeight="1">
      <c r="A20" s="66">
        <v>3</v>
      </c>
      <c r="B20" s="220" t="s">
        <v>241</v>
      </c>
      <c r="C20" s="216">
        <v>0</v>
      </c>
      <c r="D20" s="217">
        <v>40577</v>
      </c>
      <c r="E20" s="217">
        <v>40907</v>
      </c>
      <c r="F20" s="127">
        <v>11</v>
      </c>
      <c r="G20" s="218"/>
      <c r="H20" s="218"/>
      <c r="I20" s="127" t="s">
        <v>173</v>
      </c>
    </row>
    <row r="21" spans="1:9" ht="16.5" customHeight="1">
      <c r="A21" s="294" t="s">
        <v>145</v>
      </c>
      <c r="B21" s="294"/>
      <c r="C21" s="221">
        <f>SUM(C18:C20)</f>
        <v>15000000</v>
      </c>
      <c r="D21" s="112"/>
      <c r="E21" s="112"/>
      <c r="F21" s="112"/>
      <c r="G21" s="111"/>
      <c r="H21" s="111"/>
      <c r="I21" s="111"/>
    </row>
    <row r="22" spans="1:9">
      <c r="A22" s="184"/>
      <c r="B22" s="90" t="s">
        <v>146</v>
      </c>
      <c r="C22" s="222">
        <f>C16+C21</f>
        <v>15000000</v>
      </c>
      <c r="D22" s="102"/>
      <c r="E22" s="102"/>
      <c r="F22" s="102"/>
      <c r="G22" s="102"/>
      <c r="H22" s="102"/>
      <c r="I22" s="102"/>
    </row>
    <row r="23" spans="1:9">
      <c r="A23" s="102"/>
      <c r="B23" s="102"/>
      <c r="C23" s="102"/>
      <c r="D23" s="102"/>
      <c r="E23" s="102"/>
      <c r="F23" s="102"/>
      <c r="G23" s="102"/>
      <c r="H23" s="102"/>
      <c r="I23" s="102"/>
    </row>
    <row r="24" spans="1:9">
      <c r="A24" s="102"/>
      <c r="B24" s="102"/>
      <c r="C24" s="102"/>
      <c r="D24" s="102"/>
      <c r="E24" s="102"/>
      <c r="F24" s="102"/>
      <c r="G24" s="102"/>
      <c r="H24" s="102"/>
      <c r="I24" s="102"/>
    </row>
    <row r="25" spans="1:9">
      <c r="A25" s="102"/>
      <c r="B25" s="102"/>
      <c r="C25" s="102"/>
      <c r="D25" s="102"/>
      <c r="E25" s="102"/>
      <c r="F25" s="102"/>
      <c r="G25" s="102"/>
      <c r="H25" s="102"/>
      <c r="I25" s="102"/>
    </row>
    <row r="26" spans="1:9">
      <c r="A26" s="102"/>
      <c r="B26" s="102"/>
      <c r="C26" s="102"/>
      <c r="D26" s="102"/>
      <c r="E26" s="102"/>
      <c r="F26" s="102"/>
      <c r="G26" s="102"/>
      <c r="H26" s="102"/>
      <c r="I26" s="102"/>
    </row>
    <row r="27" spans="1:9">
      <c r="A27" s="102"/>
      <c r="B27" s="102"/>
      <c r="C27" s="102"/>
      <c r="D27" s="102"/>
      <c r="E27" s="102"/>
      <c r="F27" s="102"/>
      <c r="G27" s="102"/>
      <c r="H27" s="102"/>
      <c r="I27" s="102"/>
    </row>
    <row r="28" spans="1:9">
      <c r="A28" s="102"/>
      <c r="B28" s="102"/>
      <c r="C28" s="102"/>
      <c r="D28" s="102"/>
      <c r="E28" s="102"/>
      <c r="F28" s="102"/>
      <c r="G28" s="102"/>
      <c r="H28" s="102"/>
      <c r="I28" s="102"/>
    </row>
    <row r="29" spans="1:9">
      <c r="A29" s="102"/>
      <c r="B29" s="102"/>
      <c r="C29" s="102"/>
      <c r="D29" s="102"/>
      <c r="E29" s="102"/>
      <c r="F29" s="102"/>
      <c r="G29" s="102"/>
      <c r="H29" s="102"/>
      <c r="I29" s="102"/>
    </row>
    <row r="30" spans="1:9">
      <c r="A30" s="102"/>
      <c r="B30" s="104"/>
      <c r="C30" s="104"/>
      <c r="D30" s="102"/>
      <c r="E30" s="102"/>
      <c r="F30" s="102"/>
      <c r="G30" s="102"/>
      <c r="H30" s="102"/>
      <c r="I30" s="102"/>
    </row>
    <row r="31" spans="1:9">
      <c r="A31" s="102"/>
      <c r="B31" s="104"/>
      <c r="C31" s="104"/>
      <c r="D31" s="102"/>
      <c r="E31" s="102"/>
      <c r="F31" s="102"/>
      <c r="G31" s="102"/>
      <c r="H31" s="102"/>
      <c r="I31" s="102"/>
    </row>
    <row r="32" spans="1:9">
      <c r="A32" s="102"/>
      <c r="B32" s="104"/>
      <c r="C32" s="104"/>
      <c r="D32" s="102"/>
      <c r="E32" s="102"/>
      <c r="F32" s="102"/>
      <c r="G32" s="102"/>
      <c r="H32" s="102"/>
      <c r="I32" s="102"/>
    </row>
    <row r="33" spans="1:9">
      <c r="A33" s="102"/>
      <c r="B33" s="102"/>
      <c r="C33" s="102"/>
      <c r="D33" s="102"/>
      <c r="E33" s="102"/>
      <c r="F33" s="102"/>
      <c r="G33" s="102"/>
      <c r="H33" s="102"/>
      <c r="I33" s="102"/>
    </row>
    <row r="34" spans="1:9">
      <c r="A34" s="102"/>
      <c r="B34" s="102"/>
      <c r="C34" s="102"/>
      <c r="D34" s="102"/>
      <c r="E34" s="102"/>
      <c r="F34" s="102"/>
      <c r="G34" s="102"/>
      <c r="H34" s="102"/>
      <c r="I34" s="102"/>
    </row>
    <row r="35" spans="1:9">
      <c r="A35" s="102"/>
      <c r="B35" s="102"/>
      <c r="C35" s="102"/>
      <c r="D35" s="102"/>
      <c r="E35" s="102"/>
      <c r="F35" s="102"/>
      <c r="G35" s="102"/>
      <c r="H35" s="102"/>
      <c r="I35" s="102"/>
    </row>
  </sheetData>
  <mergeCells count="21">
    <mergeCell ref="A21:B21"/>
    <mergeCell ref="B12:B13"/>
    <mergeCell ref="C12:C13"/>
    <mergeCell ref="G12:G13"/>
    <mergeCell ref="D12:F12"/>
    <mergeCell ref="A17:B17"/>
    <mergeCell ref="A14:B14"/>
    <mergeCell ref="A16:B16"/>
    <mergeCell ref="A9:B9"/>
    <mergeCell ref="C1:H4"/>
    <mergeCell ref="C6:E6"/>
    <mergeCell ref="F6:H6"/>
    <mergeCell ref="A1:B6"/>
    <mergeCell ref="F5:H5"/>
    <mergeCell ref="C5:E5"/>
    <mergeCell ref="H12:H13"/>
    <mergeCell ref="I12:I13"/>
    <mergeCell ref="C7:G7"/>
    <mergeCell ref="A12:A13"/>
    <mergeCell ref="A7:B7"/>
    <mergeCell ref="A8:B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3"/>
  <sheetViews>
    <sheetView topLeftCell="A10" zoomScaleNormal="80" workbookViewId="0">
      <selection activeCell="B29" sqref="B29:D29"/>
    </sheetView>
  </sheetViews>
  <sheetFormatPr baseColWidth="10" defaultRowHeight="16.5"/>
  <cols>
    <col min="1" max="1" width="4.5703125" style="100" customWidth="1"/>
    <col min="2" max="2" width="22.5703125" style="100" customWidth="1"/>
    <col min="3" max="3" width="15" style="100" customWidth="1"/>
    <col min="4" max="4" width="8.85546875" style="100" customWidth="1"/>
    <col min="5" max="5" width="17.85546875" style="113" customWidth="1"/>
    <col min="6" max="6" width="12.28515625" style="100" customWidth="1"/>
    <col min="7" max="7" width="19" style="100" customWidth="1"/>
    <col min="8" max="8" width="13.5703125" style="100" customWidth="1"/>
    <col min="9" max="16384" width="11.42578125" style="100"/>
  </cols>
  <sheetData>
    <row r="1" spans="1:11" ht="12.75" customHeight="1">
      <c r="A1" s="285"/>
      <c r="B1" s="285"/>
      <c r="C1" s="285"/>
      <c r="D1" s="243" t="s">
        <v>240</v>
      </c>
      <c r="E1" s="243"/>
      <c r="F1" s="243"/>
      <c r="G1" s="243"/>
      <c r="H1" s="60"/>
      <c r="I1" s="39"/>
    </row>
    <row r="2" spans="1:11" ht="12.75" customHeight="1">
      <c r="A2" s="285"/>
      <c r="B2" s="285"/>
      <c r="C2" s="285"/>
      <c r="D2" s="246"/>
      <c r="E2" s="246"/>
      <c r="F2" s="246"/>
      <c r="G2" s="246"/>
      <c r="H2" s="60"/>
      <c r="I2" s="39"/>
    </row>
    <row r="3" spans="1:11" ht="15" customHeight="1">
      <c r="A3" s="285"/>
      <c r="B3" s="285"/>
      <c r="C3" s="285"/>
      <c r="D3" s="246"/>
      <c r="E3" s="246"/>
      <c r="F3" s="246"/>
      <c r="G3" s="246"/>
      <c r="H3" s="60" t="s">
        <v>182</v>
      </c>
      <c r="I3" s="39"/>
    </row>
    <row r="4" spans="1:11" ht="14.25" customHeight="1">
      <c r="A4" s="285"/>
      <c r="B4" s="285"/>
      <c r="C4" s="285"/>
      <c r="D4" s="249"/>
      <c r="E4" s="249"/>
      <c r="F4" s="249"/>
      <c r="G4" s="249"/>
      <c r="H4" s="60" t="s">
        <v>183</v>
      </c>
      <c r="I4" s="39"/>
    </row>
    <row r="5" spans="1:11" ht="14.25" customHeight="1">
      <c r="A5" s="285"/>
      <c r="B5" s="285"/>
      <c r="C5" s="285"/>
      <c r="D5" s="267" t="s">
        <v>184</v>
      </c>
      <c r="E5" s="268"/>
      <c r="F5" s="266" t="s">
        <v>185</v>
      </c>
      <c r="G5" s="267"/>
      <c r="H5" s="60"/>
      <c r="I5" s="39"/>
    </row>
    <row r="6" spans="1:11" ht="13.5" customHeight="1">
      <c r="A6" s="285"/>
      <c r="B6" s="285"/>
      <c r="C6" s="285"/>
      <c r="D6" s="267">
        <v>0</v>
      </c>
      <c r="E6" s="268"/>
      <c r="F6" s="266" t="str">
        <f>'POA-01'!F6:H6</f>
        <v>15 DE OCTUBRE DE 2010</v>
      </c>
      <c r="G6" s="267"/>
      <c r="H6" s="60"/>
      <c r="I6" s="39"/>
    </row>
    <row r="7" spans="1:11" ht="14.25" customHeight="1">
      <c r="A7" s="310" t="s">
        <v>7</v>
      </c>
      <c r="B7" s="310"/>
      <c r="C7" s="313" t="s">
        <v>159</v>
      </c>
      <c r="D7" s="313"/>
      <c r="E7" s="313"/>
      <c r="F7" s="313"/>
      <c r="G7" s="50"/>
      <c r="H7" s="38"/>
      <c r="I7" s="39"/>
    </row>
    <row r="8" spans="1:11" ht="14.25" customHeight="1">
      <c r="A8" s="324" t="s">
        <v>8</v>
      </c>
      <c r="B8" s="324"/>
      <c r="C8" s="93">
        <f>'POA-01'!C8</f>
        <v>70000000</v>
      </c>
      <c r="D8" s="94"/>
      <c r="E8" s="95"/>
      <c r="F8" s="79"/>
      <c r="G8" s="50"/>
      <c r="H8" s="38"/>
      <c r="I8" s="39"/>
    </row>
    <row r="9" spans="1:11" ht="14.25" customHeight="1">
      <c r="A9" s="284" t="s">
        <v>10</v>
      </c>
      <c r="B9" s="284"/>
      <c r="C9" s="96">
        <v>0</v>
      </c>
      <c r="D9" s="97">
        <v>0</v>
      </c>
      <c r="E9" s="95"/>
      <c r="F9" s="79"/>
      <c r="G9" s="50"/>
      <c r="H9" s="38"/>
      <c r="I9" s="39"/>
    </row>
    <row r="10" spans="1:11" ht="14.25" customHeight="1">
      <c r="A10" s="284" t="s">
        <v>191</v>
      </c>
      <c r="B10" s="284"/>
      <c r="C10" s="93">
        <f>'POA-01'!C9</f>
        <v>70000000</v>
      </c>
      <c r="D10" s="94"/>
      <c r="E10" s="95"/>
      <c r="F10" s="79"/>
      <c r="G10" s="50"/>
      <c r="H10" s="38"/>
      <c r="I10" s="39"/>
    </row>
    <row r="11" spans="1:11" ht="15" customHeight="1">
      <c r="A11" s="77"/>
      <c r="B11" s="77"/>
      <c r="C11" s="77"/>
      <c r="D11" s="77"/>
      <c r="E11" s="98"/>
      <c r="F11" s="77"/>
      <c r="G11" s="39"/>
      <c r="H11" s="39"/>
      <c r="I11" s="39"/>
    </row>
    <row r="12" spans="1:11" s="99" customFormat="1">
      <c r="A12" s="284" t="s">
        <v>43</v>
      </c>
      <c r="B12" s="284"/>
      <c r="C12" s="284"/>
      <c r="D12" s="284"/>
      <c r="E12" s="90" t="s">
        <v>44</v>
      </c>
      <c r="F12" s="86"/>
      <c r="G12" s="41"/>
      <c r="H12" s="41"/>
      <c r="I12" s="41"/>
    </row>
    <row r="13" spans="1:11" ht="15" customHeight="1">
      <c r="A13" s="187" t="s">
        <v>45</v>
      </c>
      <c r="B13" s="188" t="s">
        <v>32</v>
      </c>
      <c r="C13" s="189"/>
      <c r="D13" s="190"/>
      <c r="E13" s="191" t="s">
        <v>25</v>
      </c>
      <c r="H13" s="104"/>
      <c r="I13" s="104"/>
      <c r="J13" s="104"/>
      <c r="K13" s="104"/>
    </row>
    <row r="14" spans="1:11" ht="16.5" customHeight="1">
      <c r="A14" s="192">
        <v>2</v>
      </c>
      <c r="B14" s="320" t="s">
        <v>59</v>
      </c>
      <c r="C14" s="321"/>
      <c r="D14" s="322"/>
      <c r="E14" s="170">
        <f>SUM(E15:E30)</f>
        <v>0</v>
      </c>
      <c r="H14" s="104"/>
      <c r="I14" s="104"/>
      <c r="J14" s="104"/>
      <c r="K14" s="104"/>
    </row>
    <row r="15" spans="1:11" ht="16.5" customHeight="1">
      <c r="A15" s="193" t="s">
        <v>140</v>
      </c>
      <c r="B15" s="323" t="s">
        <v>142</v>
      </c>
      <c r="C15" s="323"/>
      <c r="D15" s="323"/>
      <c r="E15" s="196">
        <f>'POA-04'!I15</f>
        <v>0</v>
      </c>
      <c r="H15" s="104"/>
      <c r="I15" s="104"/>
      <c r="J15" s="104"/>
      <c r="K15" s="104"/>
    </row>
    <row r="16" spans="1:11" ht="16.5" customHeight="1">
      <c r="A16" s="193" t="s">
        <v>141</v>
      </c>
      <c r="B16" s="323" t="s">
        <v>143</v>
      </c>
      <c r="C16" s="323"/>
      <c r="D16" s="323"/>
      <c r="E16" s="194">
        <f>'POA-03'!J16</f>
        <v>0</v>
      </c>
      <c r="H16" s="104"/>
      <c r="I16" s="104"/>
      <c r="J16" s="104"/>
      <c r="K16" s="104"/>
    </row>
    <row r="17" spans="1:11" ht="16.5" customHeight="1">
      <c r="A17" s="55" t="s">
        <v>109</v>
      </c>
      <c r="B17" s="318" t="s">
        <v>108</v>
      </c>
      <c r="C17" s="318"/>
      <c r="D17" s="318"/>
      <c r="E17" s="194">
        <v>0</v>
      </c>
      <c r="H17" s="104"/>
      <c r="I17" s="104"/>
      <c r="J17" s="104"/>
      <c r="K17" s="104"/>
    </row>
    <row r="18" spans="1:11" ht="16.5" customHeight="1">
      <c r="A18" s="55" t="s">
        <v>110</v>
      </c>
      <c r="B18" s="318" t="s">
        <v>111</v>
      </c>
      <c r="C18" s="318"/>
      <c r="D18" s="318"/>
      <c r="E18" s="194">
        <v>0</v>
      </c>
      <c r="H18" s="104"/>
      <c r="I18" s="104"/>
      <c r="J18" s="104"/>
      <c r="K18" s="104"/>
    </row>
    <row r="19" spans="1:11">
      <c r="A19" s="55" t="s">
        <v>112</v>
      </c>
      <c r="B19" s="318" t="s">
        <v>123</v>
      </c>
      <c r="C19" s="318"/>
      <c r="D19" s="318"/>
      <c r="E19" s="194">
        <v>0</v>
      </c>
      <c r="H19" s="104"/>
      <c r="I19" s="104"/>
      <c r="J19" s="104"/>
      <c r="K19" s="104"/>
    </row>
    <row r="20" spans="1:11" ht="16.5" customHeight="1">
      <c r="A20" s="55" t="s">
        <v>113</v>
      </c>
      <c r="B20" s="318" t="s">
        <v>124</v>
      </c>
      <c r="C20" s="318"/>
      <c r="D20" s="318"/>
      <c r="E20" s="194">
        <v>0</v>
      </c>
      <c r="H20" s="104"/>
      <c r="I20" s="104"/>
      <c r="J20" s="104"/>
      <c r="K20" s="104"/>
    </row>
    <row r="21" spans="1:11" ht="16.5" customHeight="1">
      <c r="A21" s="55" t="s">
        <v>114</v>
      </c>
      <c r="B21" s="318" t="s">
        <v>132</v>
      </c>
      <c r="C21" s="318"/>
      <c r="D21" s="318"/>
      <c r="E21" s="194">
        <f>'POA-04'!I21</f>
        <v>0</v>
      </c>
      <c r="H21" s="104"/>
      <c r="I21" s="104"/>
      <c r="J21" s="104"/>
      <c r="K21" s="104"/>
    </row>
    <row r="22" spans="1:11" ht="16.5" customHeight="1">
      <c r="A22" s="55" t="s">
        <v>115</v>
      </c>
      <c r="B22" s="318" t="s">
        <v>125</v>
      </c>
      <c r="C22" s="318"/>
      <c r="D22" s="318"/>
      <c r="E22" s="194">
        <v>0</v>
      </c>
      <c r="H22" s="104"/>
      <c r="I22" s="104"/>
      <c r="J22" s="104"/>
      <c r="K22" s="104"/>
    </row>
    <row r="23" spans="1:11" ht="16.5" customHeight="1">
      <c r="A23" s="55" t="s">
        <v>116</v>
      </c>
      <c r="B23" s="318" t="s">
        <v>126</v>
      </c>
      <c r="C23" s="318"/>
      <c r="D23" s="318"/>
      <c r="E23" s="194">
        <v>0</v>
      </c>
      <c r="H23" s="104"/>
      <c r="I23" s="104"/>
      <c r="J23" s="104"/>
      <c r="K23" s="104"/>
    </row>
    <row r="24" spans="1:11" ht="16.5" customHeight="1">
      <c r="A24" s="55" t="s">
        <v>117</v>
      </c>
      <c r="B24" s="318" t="s">
        <v>127</v>
      </c>
      <c r="C24" s="318"/>
      <c r="D24" s="318"/>
      <c r="E24" s="194">
        <v>0</v>
      </c>
      <c r="H24" s="104"/>
      <c r="I24" s="104"/>
      <c r="J24" s="104"/>
      <c r="K24" s="104"/>
    </row>
    <row r="25" spans="1:11" ht="16.5" customHeight="1">
      <c r="A25" s="55" t="s">
        <v>118</v>
      </c>
      <c r="B25" s="318" t="s">
        <v>128</v>
      </c>
      <c r="C25" s="318"/>
      <c r="D25" s="318"/>
      <c r="E25" s="194">
        <v>0</v>
      </c>
      <c r="H25" s="104"/>
      <c r="I25" s="104"/>
      <c r="J25" s="104"/>
      <c r="K25" s="104"/>
    </row>
    <row r="26" spans="1:11" ht="16.5" customHeight="1">
      <c r="A26" s="55" t="s">
        <v>119</v>
      </c>
      <c r="B26" s="318" t="s">
        <v>129</v>
      </c>
      <c r="C26" s="318"/>
      <c r="D26" s="318"/>
      <c r="E26" s="194">
        <v>0</v>
      </c>
      <c r="H26" s="104"/>
      <c r="I26" s="104"/>
      <c r="J26" s="104"/>
      <c r="K26" s="104"/>
    </row>
    <row r="27" spans="1:11" ht="16.5" customHeight="1">
      <c r="A27" s="55" t="s">
        <v>120</v>
      </c>
      <c r="B27" s="318" t="s">
        <v>130</v>
      </c>
      <c r="C27" s="318"/>
      <c r="D27" s="318"/>
      <c r="E27" s="194">
        <v>0</v>
      </c>
      <c r="H27" s="104"/>
      <c r="I27" s="104"/>
      <c r="J27" s="104"/>
      <c r="K27" s="104"/>
    </row>
    <row r="28" spans="1:11">
      <c r="A28" s="55" t="s">
        <v>121</v>
      </c>
      <c r="B28" s="318" t="s">
        <v>131</v>
      </c>
      <c r="C28" s="318"/>
      <c r="D28" s="318"/>
      <c r="E28" s="194">
        <v>0</v>
      </c>
      <c r="H28" s="104"/>
      <c r="I28" s="104"/>
      <c r="J28" s="104"/>
      <c r="K28" s="104"/>
    </row>
    <row r="29" spans="1:11">
      <c r="A29" s="55" t="s">
        <v>122</v>
      </c>
      <c r="B29" s="318" t="s">
        <v>147</v>
      </c>
      <c r="C29" s="318"/>
      <c r="D29" s="318"/>
      <c r="E29" s="194">
        <v>0</v>
      </c>
      <c r="H29" s="104"/>
      <c r="I29" s="104"/>
      <c r="J29" s="104"/>
      <c r="K29" s="104"/>
    </row>
    <row r="30" spans="1:11">
      <c r="A30" s="55" t="s">
        <v>133</v>
      </c>
      <c r="B30" s="318" t="s">
        <v>134</v>
      </c>
      <c r="C30" s="318"/>
      <c r="D30" s="318"/>
      <c r="E30" s="194">
        <v>0</v>
      </c>
    </row>
    <row r="31" spans="1:11">
      <c r="A31" s="195">
        <v>3</v>
      </c>
      <c r="B31" s="319" t="s">
        <v>218</v>
      </c>
      <c r="C31" s="319"/>
      <c r="D31" s="319"/>
      <c r="E31" s="163">
        <v>0</v>
      </c>
    </row>
    <row r="41" spans="3:4">
      <c r="C41" s="104"/>
      <c r="D41" s="104"/>
    </row>
    <row r="42" spans="3:4">
      <c r="C42" s="104"/>
      <c r="D42" s="104"/>
    </row>
    <row r="43" spans="3:4">
      <c r="C43" s="104"/>
      <c r="D43" s="104"/>
    </row>
  </sheetData>
  <mergeCells count="30">
    <mergeCell ref="B25:D25"/>
    <mergeCell ref="A12:D12"/>
    <mergeCell ref="F6:G6"/>
    <mergeCell ref="A9:B9"/>
    <mergeCell ref="A10:B10"/>
    <mergeCell ref="A7:B7"/>
    <mergeCell ref="A8:B8"/>
    <mergeCell ref="A1:C6"/>
    <mergeCell ref="D1:G4"/>
    <mergeCell ref="B16:D16"/>
    <mergeCell ref="B17:D17"/>
    <mergeCell ref="B18:D18"/>
    <mergeCell ref="B19:D19"/>
    <mergeCell ref="B24:D24"/>
    <mergeCell ref="D5:E5"/>
    <mergeCell ref="F5:G5"/>
    <mergeCell ref="B30:D30"/>
    <mergeCell ref="B31:D31"/>
    <mergeCell ref="B26:D26"/>
    <mergeCell ref="B27:D27"/>
    <mergeCell ref="B28:D28"/>
    <mergeCell ref="B29:D29"/>
    <mergeCell ref="B22:D22"/>
    <mergeCell ref="B23:D23"/>
    <mergeCell ref="B20:D20"/>
    <mergeCell ref="B21:D21"/>
    <mergeCell ref="D6:E6"/>
    <mergeCell ref="C7:F7"/>
    <mergeCell ref="B14:D14"/>
    <mergeCell ref="B15:D1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9"/>
  <sheetViews>
    <sheetView topLeftCell="C19" zoomScaleNormal="75" workbookViewId="0">
      <selection activeCell="E27" sqref="E27"/>
    </sheetView>
  </sheetViews>
  <sheetFormatPr baseColWidth="10" defaultRowHeight="10.5"/>
  <cols>
    <col min="1" max="1" width="9.7109375" style="1" customWidth="1"/>
    <col min="2" max="2" width="26.28515625" style="1" customWidth="1"/>
    <col min="3" max="3" width="13.5703125" style="1" customWidth="1"/>
    <col min="4" max="4" width="12.5703125" style="1" customWidth="1"/>
    <col min="5" max="5" width="12" style="1" customWidth="1"/>
    <col min="6" max="7" width="12.140625" style="1" customWidth="1"/>
    <col min="8" max="8" width="11.85546875" style="1" customWidth="1"/>
    <col min="9" max="9" width="12.85546875" style="1" customWidth="1"/>
    <col min="10" max="10" width="12.7109375" style="1" customWidth="1"/>
    <col min="11" max="12" width="11.7109375" style="1" customWidth="1"/>
    <col min="13" max="13" width="15.140625" style="1" customWidth="1"/>
    <col min="14" max="15" width="12.7109375" style="1" customWidth="1"/>
    <col min="16" max="16" width="13.140625" style="1" customWidth="1"/>
    <col min="17" max="16384" width="11.42578125" style="1"/>
  </cols>
  <sheetData>
    <row r="1" spans="1:16" ht="15" customHeight="1">
      <c r="A1" s="269"/>
      <c r="B1" s="270"/>
      <c r="C1" s="242" t="s">
        <v>240</v>
      </c>
      <c r="D1" s="243"/>
      <c r="E1" s="243"/>
      <c r="F1" s="243"/>
      <c r="G1" s="243"/>
      <c r="H1" s="244"/>
      <c r="I1" s="60"/>
      <c r="J1" s="114"/>
    </row>
    <row r="2" spans="1:16" ht="15.75" customHeight="1">
      <c r="A2" s="271"/>
      <c r="B2" s="272"/>
      <c r="C2" s="245"/>
      <c r="D2" s="246"/>
      <c r="E2" s="246"/>
      <c r="F2" s="246"/>
      <c r="G2" s="246"/>
      <c r="H2" s="247"/>
      <c r="I2" s="60"/>
      <c r="J2" s="114"/>
    </row>
    <row r="3" spans="1:16" ht="15" customHeight="1">
      <c r="A3" s="271"/>
      <c r="B3" s="272"/>
      <c r="C3" s="245"/>
      <c r="D3" s="246"/>
      <c r="E3" s="246"/>
      <c r="F3" s="246"/>
      <c r="G3" s="246"/>
      <c r="H3" s="247"/>
      <c r="I3" s="60" t="s">
        <v>182</v>
      </c>
      <c r="J3" s="114"/>
    </row>
    <row r="4" spans="1:16" ht="15.75" customHeight="1">
      <c r="A4" s="271"/>
      <c r="B4" s="272"/>
      <c r="C4" s="248"/>
      <c r="D4" s="249"/>
      <c r="E4" s="249"/>
      <c r="F4" s="249"/>
      <c r="G4" s="249"/>
      <c r="H4" s="250"/>
      <c r="I4" s="60" t="s">
        <v>183</v>
      </c>
      <c r="J4" s="114"/>
    </row>
    <row r="5" spans="1:16" ht="16.5" customHeight="1">
      <c r="A5" s="271"/>
      <c r="B5" s="272"/>
      <c r="C5" s="266" t="s">
        <v>184</v>
      </c>
      <c r="D5" s="267"/>
      <c r="E5" s="268"/>
      <c r="F5" s="266" t="s">
        <v>185</v>
      </c>
      <c r="G5" s="267"/>
      <c r="H5" s="267"/>
      <c r="I5" s="60"/>
      <c r="J5" s="114"/>
    </row>
    <row r="6" spans="1:16" ht="15" customHeight="1">
      <c r="A6" s="273"/>
      <c r="B6" s="274"/>
      <c r="C6" s="266">
        <v>0</v>
      </c>
      <c r="D6" s="267"/>
      <c r="E6" s="268"/>
      <c r="F6" s="266" t="str">
        <f>'POA-01'!F6:H6</f>
        <v>15 DE OCTUBRE DE 2010</v>
      </c>
      <c r="G6" s="267"/>
      <c r="H6" s="267"/>
      <c r="I6" s="60"/>
      <c r="J6" s="67"/>
      <c r="K6" s="68"/>
      <c r="L6" s="68"/>
      <c r="M6" s="68"/>
      <c r="N6" s="68"/>
      <c r="O6" s="68"/>
      <c r="P6" s="68"/>
    </row>
    <row r="7" spans="1:16" ht="16.5" customHeight="1">
      <c r="A7" s="329" t="s">
        <v>159</v>
      </c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</row>
    <row r="8" spans="1:16" s="2" customFormat="1" ht="14.25" customHeight="1">
      <c r="A8" s="327" t="s">
        <v>107</v>
      </c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72" t="s">
        <v>223</v>
      </c>
    </row>
    <row r="9" spans="1:16" ht="12.75">
      <c r="A9" s="325" t="s">
        <v>105</v>
      </c>
      <c r="B9" s="175"/>
      <c r="C9" s="176" t="s">
        <v>47</v>
      </c>
      <c r="D9" s="328" t="s">
        <v>48</v>
      </c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178"/>
    </row>
    <row r="10" spans="1:16" ht="12.75">
      <c r="A10" s="326"/>
      <c r="B10" s="178" t="s">
        <v>26</v>
      </c>
      <c r="C10" s="177" t="s">
        <v>49</v>
      </c>
      <c r="D10" s="177" t="s">
        <v>50</v>
      </c>
      <c r="E10" s="177" t="s">
        <v>244</v>
      </c>
      <c r="F10" s="177" t="s">
        <v>51</v>
      </c>
      <c r="G10" s="177" t="s">
        <v>52</v>
      </c>
      <c r="H10" s="177" t="s">
        <v>53</v>
      </c>
      <c r="I10" s="177" t="s">
        <v>54</v>
      </c>
      <c r="J10" s="177" t="s">
        <v>55</v>
      </c>
      <c r="K10" s="177" t="s">
        <v>245</v>
      </c>
      <c r="L10" s="177" t="s">
        <v>246</v>
      </c>
      <c r="M10" s="177" t="s">
        <v>247</v>
      </c>
      <c r="N10" s="177" t="s">
        <v>248</v>
      </c>
      <c r="O10" s="177" t="s">
        <v>249</v>
      </c>
      <c r="P10" s="177" t="s">
        <v>29</v>
      </c>
    </row>
    <row r="11" spans="1:16" ht="12.75">
      <c r="A11" s="165">
        <v>1000</v>
      </c>
      <c r="B11" s="197" t="s">
        <v>165</v>
      </c>
      <c r="C11" s="166">
        <f>SUM(C12:C13)</f>
        <v>0</v>
      </c>
      <c r="D11" s="167">
        <f t="shared" ref="D11:O11" si="0">SUM(D12:D13)</f>
        <v>0</v>
      </c>
      <c r="E11" s="167">
        <f t="shared" si="0"/>
        <v>0</v>
      </c>
      <c r="F11" s="167">
        <f t="shared" si="0"/>
        <v>0</v>
      </c>
      <c r="G11" s="167">
        <f t="shared" si="0"/>
        <v>0</v>
      </c>
      <c r="H11" s="167">
        <f t="shared" si="0"/>
        <v>0</v>
      </c>
      <c r="I11" s="167">
        <f t="shared" si="0"/>
        <v>0</v>
      </c>
      <c r="J11" s="167">
        <f t="shared" si="0"/>
        <v>0</v>
      </c>
      <c r="K11" s="167">
        <f t="shared" si="0"/>
        <v>0</v>
      </c>
      <c r="L11" s="167">
        <f t="shared" si="0"/>
        <v>0</v>
      </c>
      <c r="M11" s="167">
        <f t="shared" si="0"/>
        <v>0</v>
      </c>
      <c r="N11" s="167">
        <f t="shared" si="0"/>
        <v>0</v>
      </c>
      <c r="O11" s="167">
        <f t="shared" si="0"/>
        <v>0</v>
      </c>
      <c r="P11" s="131">
        <f>SUM(D11:O11)</f>
        <v>0</v>
      </c>
    </row>
    <row r="12" spans="1:16" ht="12.75">
      <c r="A12" s="197">
        <v>1001</v>
      </c>
      <c r="B12" s="197" t="s">
        <v>192</v>
      </c>
      <c r="C12" s="204">
        <f>'POA-ACT'!E13</f>
        <v>0</v>
      </c>
      <c r="D12" s="168"/>
      <c r="E12" s="168"/>
      <c r="F12" s="168">
        <f>$C12/10</f>
        <v>0</v>
      </c>
      <c r="G12" s="168">
        <f t="shared" ref="G12:O12" si="1">$C12/10</f>
        <v>0</v>
      </c>
      <c r="H12" s="168">
        <f t="shared" si="1"/>
        <v>0</v>
      </c>
      <c r="I12" s="168">
        <f t="shared" si="1"/>
        <v>0</v>
      </c>
      <c r="J12" s="168">
        <f t="shared" si="1"/>
        <v>0</v>
      </c>
      <c r="K12" s="168">
        <f t="shared" si="1"/>
        <v>0</v>
      </c>
      <c r="L12" s="168">
        <f t="shared" si="1"/>
        <v>0</v>
      </c>
      <c r="M12" s="168">
        <f t="shared" si="1"/>
        <v>0</v>
      </c>
      <c r="N12" s="168">
        <f t="shared" si="1"/>
        <v>0</v>
      </c>
      <c r="O12" s="168">
        <f t="shared" si="1"/>
        <v>0</v>
      </c>
      <c r="P12" s="169">
        <f t="shared" ref="P12:P49" si="2">SUM(D12:O12)</f>
        <v>0</v>
      </c>
    </row>
    <row r="13" spans="1:16" ht="12.75">
      <c r="A13" s="197">
        <v>1002</v>
      </c>
      <c r="B13" s="197" t="s">
        <v>193</v>
      </c>
      <c r="C13" s="198"/>
      <c r="D13" s="168">
        <f t="shared" ref="D13:E15" si="3">$C13/12</f>
        <v>0</v>
      </c>
      <c r="E13" s="168">
        <f t="shared" si="3"/>
        <v>0</v>
      </c>
      <c r="F13" s="168">
        <f t="shared" ref="F13:O14" si="4">$C13/12</f>
        <v>0</v>
      </c>
      <c r="G13" s="168">
        <f t="shared" si="4"/>
        <v>0</v>
      </c>
      <c r="H13" s="168">
        <f t="shared" si="4"/>
        <v>0</v>
      </c>
      <c r="I13" s="168">
        <f t="shared" si="4"/>
        <v>0</v>
      </c>
      <c r="J13" s="168">
        <f t="shared" si="4"/>
        <v>0</v>
      </c>
      <c r="K13" s="168">
        <f t="shared" si="4"/>
        <v>0</v>
      </c>
      <c r="L13" s="168">
        <f t="shared" si="4"/>
        <v>0</v>
      </c>
      <c r="M13" s="168">
        <f t="shared" si="4"/>
        <v>0</v>
      </c>
      <c r="N13" s="168">
        <f t="shared" si="4"/>
        <v>0</v>
      </c>
      <c r="O13" s="168">
        <f t="shared" si="4"/>
        <v>0</v>
      </c>
      <c r="P13" s="169">
        <f t="shared" si="2"/>
        <v>0</v>
      </c>
    </row>
    <row r="14" spans="1:16" ht="12.75">
      <c r="A14" s="165">
        <v>2000</v>
      </c>
      <c r="B14" s="197" t="s">
        <v>166</v>
      </c>
      <c r="C14" s="166">
        <f>SUM(C15:C44)</f>
        <v>0</v>
      </c>
      <c r="D14" s="168">
        <f t="shared" si="3"/>
        <v>0</v>
      </c>
      <c r="E14" s="168">
        <f t="shared" si="3"/>
        <v>0</v>
      </c>
      <c r="F14" s="168">
        <f t="shared" si="4"/>
        <v>0</v>
      </c>
      <c r="G14" s="168">
        <f t="shared" si="4"/>
        <v>0</v>
      </c>
      <c r="H14" s="168">
        <f t="shared" si="4"/>
        <v>0</v>
      </c>
      <c r="I14" s="168">
        <f t="shared" si="4"/>
        <v>0</v>
      </c>
      <c r="J14" s="168">
        <f t="shared" si="4"/>
        <v>0</v>
      </c>
      <c r="K14" s="168">
        <f t="shared" si="4"/>
        <v>0</v>
      </c>
      <c r="L14" s="168">
        <f t="shared" si="4"/>
        <v>0</v>
      </c>
      <c r="M14" s="168">
        <f t="shared" si="4"/>
        <v>0</v>
      </c>
      <c r="N14" s="168">
        <f t="shared" si="4"/>
        <v>0</v>
      </c>
      <c r="O14" s="168">
        <f t="shared" si="4"/>
        <v>0</v>
      </c>
      <c r="P14" s="169">
        <f t="shared" si="2"/>
        <v>0</v>
      </c>
    </row>
    <row r="15" spans="1:16" ht="12.75">
      <c r="A15" s="197">
        <v>2001</v>
      </c>
      <c r="B15" s="197" t="s">
        <v>142</v>
      </c>
      <c r="C15" s="206">
        <f>'POA-ACT'!E16</f>
        <v>0</v>
      </c>
      <c r="D15" s="168">
        <f t="shared" si="3"/>
        <v>0</v>
      </c>
      <c r="E15" s="168">
        <f t="shared" si="3"/>
        <v>0</v>
      </c>
      <c r="F15" s="168">
        <f t="shared" ref="F15:O15" si="5">$C15/12</f>
        <v>0</v>
      </c>
      <c r="G15" s="168">
        <f t="shared" si="5"/>
        <v>0</v>
      </c>
      <c r="H15" s="168">
        <f t="shared" si="5"/>
        <v>0</v>
      </c>
      <c r="I15" s="168">
        <f t="shared" si="5"/>
        <v>0</v>
      </c>
      <c r="J15" s="168">
        <f t="shared" si="5"/>
        <v>0</v>
      </c>
      <c r="K15" s="168">
        <f t="shared" si="5"/>
        <v>0</v>
      </c>
      <c r="L15" s="168">
        <f t="shared" si="5"/>
        <v>0</v>
      </c>
      <c r="M15" s="168">
        <f t="shared" si="5"/>
        <v>0</v>
      </c>
      <c r="N15" s="168">
        <f t="shared" si="5"/>
        <v>0</v>
      </c>
      <c r="O15" s="168">
        <f t="shared" si="5"/>
        <v>0</v>
      </c>
      <c r="P15" s="169">
        <f t="shared" si="2"/>
        <v>0</v>
      </c>
    </row>
    <row r="16" spans="1:16" ht="12.75">
      <c r="A16" s="197">
        <v>2002</v>
      </c>
      <c r="B16" s="197" t="s">
        <v>194</v>
      </c>
      <c r="C16" s="168">
        <f>'POA-ACT'!E17</f>
        <v>0</v>
      </c>
      <c r="D16" s="168"/>
      <c r="E16" s="168"/>
      <c r="F16" s="168">
        <f>$C16/10</f>
        <v>0</v>
      </c>
      <c r="G16" s="168">
        <f t="shared" ref="G16:O16" si="6">$C16/10</f>
        <v>0</v>
      </c>
      <c r="H16" s="168">
        <f t="shared" si="6"/>
        <v>0</v>
      </c>
      <c r="I16" s="168">
        <f t="shared" si="6"/>
        <v>0</v>
      </c>
      <c r="J16" s="168">
        <f t="shared" si="6"/>
        <v>0</v>
      </c>
      <c r="K16" s="168">
        <f t="shared" si="6"/>
        <v>0</v>
      </c>
      <c r="L16" s="168">
        <f t="shared" si="6"/>
        <v>0</v>
      </c>
      <c r="M16" s="168">
        <f t="shared" si="6"/>
        <v>0</v>
      </c>
      <c r="N16" s="168">
        <f t="shared" si="6"/>
        <v>0</v>
      </c>
      <c r="O16" s="168">
        <f t="shared" si="6"/>
        <v>0</v>
      </c>
      <c r="P16" s="169">
        <f t="shared" si="2"/>
        <v>0</v>
      </c>
    </row>
    <row r="17" spans="1:16" ht="12.75">
      <c r="A17" s="197" t="s">
        <v>62</v>
      </c>
      <c r="B17" s="197" t="s">
        <v>195</v>
      </c>
      <c r="C17" s="19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9">
        <f t="shared" si="2"/>
        <v>0</v>
      </c>
    </row>
    <row r="18" spans="1:16" ht="12.75">
      <c r="A18" s="197" t="s">
        <v>64</v>
      </c>
      <c r="B18" s="197" t="s">
        <v>196</v>
      </c>
      <c r="C18" s="19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9">
        <f t="shared" si="2"/>
        <v>0</v>
      </c>
    </row>
    <row r="19" spans="1:16" ht="12.75">
      <c r="A19" s="197" t="s">
        <v>66</v>
      </c>
      <c r="B19" s="197" t="s">
        <v>197</v>
      </c>
      <c r="C19" s="19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9">
        <f t="shared" si="2"/>
        <v>0</v>
      </c>
    </row>
    <row r="20" spans="1:16" ht="12.75">
      <c r="A20" s="197">
        <v>2003</v>
      </c>
      <c r="B20" s="199" t="s">
        <v>198</v>
      </c>
      <c r="C20" s="198">
        <f>'POA-06'!E17</f>
        <v>0</v>
      </c>
      <c r="D20" s="168">
        <v>0</v>
      </c>
      <c r="E20" s="168">
        <v>0</v>
      </c>
      <c r="F20" s="168">
        <v>0</v>
      </c>
      <c r="G20" s="168">
        <v>0</v>
      </c>
      <c r="H20" s="168">
        <v>0</v>
      </c>
      <c r="I20" s="168">
        <v>0</v>
      </c>
      <c r="J20" s="168">
        <v>0</v>
      </c>
      <c r="K20" s="168">
        <v>0</v>
      </c>
      <c r="L20" s="168">
        <v>0</v>
      </c>
      <c r="M20" s="168">
        <v>0</v>
      </c>
      <c r="N20" s="168">
        <v>0</v>
      </c>
      <c r="O20" s="168">
        <v>0</v>
      </c>
      <c r="P20" s="169">
        <f t="shared" si="2"/>
        <v>0</v>
      </c>
    </row>
    <row r="21" spans="1:16" ht="12.75">
      <c r="A21" s="197">
        <v>2004</v>
      </c>
      <c r="B21" s="197" t="s">
        <v>199</v>
      </c>
      <c r="C21" s="198">
        <f>'POA-06'!E18</f>
        <v>0</v>
      </c>
      <c r="D21" s="168">
        <v>0</v>
      </c>
      <c r="E21" s="168">
        <v>0</v>
      </c>
      <c r="F21" s="168">
        <v>0</v>
      </c>
      <c r="G21" s="168">
        <v>0</v>
      </c>
      <c r="H21" s="168">
        <v>0</v>
      </c>
      <c r="I21" s="168">
        <v>0</v>
      </c>
      <c r="J21" s="168">
        <v>0</v>
      </c>
      <c r="K21" s="168">
        <v>0</v>
      </c>
      <c r="L21" s="168">
        <v>0</v>
      </c>
      <c r="M21" s="168">
        <v>0</v>
      </c>
      <c r="N21" s="168">
        <v>0</v>
      </c>
      <c r="O21" s="168">
        <v>0</v>
      </c>
      <c r="P21" s="169">
        <f t="shared" si="2"/>
        <v>0</v>
      </c>
    </row>
    <row r="22" spans="1:16" ht="12.75">
      <c r="A22" s="197" t="s">
        <v>70</v>
      </c>
      <c r="B22" s="197" t="s">
        <v>200</v>
      </c>
      <c r="C22" s="19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9">
        <f t="shared" si="2"/>
        <v>0</v>
      </c>
    </row>
    <row r="23" spans="1:16" ht="12.75">
      <c r="A23" s="197" t="s">
        <v>72</v>
      </c>
      <c r="B23" s="197" t="s">
        <v>201</v>
      </c>
      <c r="C23" s="19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9">
        <f t="shared" si="2"/>
        <v>0</v>
      </c>
    </row>
    <row r="24" spans="1:16" ht="12.75">
      <c r="A24" s="197" t="s">
        <v>74</v>
      </c>
      <c r="B24" s="197" t="s">
        <v>202</v>
      </c>
      <c r="C24" s="19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9">
        <f t="shared" si="2"/>
        <v>0</v>
      </c>
    </row>
    <row r="25" spans="1:16" ht="12.75">
      <c r="A25" s="197">
        <v>2005</v>
      </c>
      <c r="B25" s="197" t="s">
        <v>123</v>
      </c>
      <c r="C25" s="198">
        <f>'POA-06'!E19</f>
        <v>0</v>
      </c>
      <c r="D25" s="168">
        <f>$C25/12</f>
        <v>0</v>
      </c>
      <c r="E25" s="168">
        <f t="shared" ref="E25:O25" si="7">$C25/12</f>
        <v>0</v>
      </c>
      <c r="F25" s="168">
        <f t="shared" si="7"/>
        <v>0</v>
      </c>
      <c r="G25" s="168">
        <f t="shared" si="7"/>
        <v>0</v>
      </c>
      <c r="H25" s="168">
        <f t="shared" si="7"/>
        <v>0</v>
      </c>
      <c r="I25" s="168">
        <f t="shared" si="7"/>
        <v>0</v>
      </c>
      <c r="J25" s="168">
        <f t="shared" si="7"/>
        <v>0</v>
      </c>
      <c r="K25" s="168">
        <f t="shared" si="7"/>
        <v>0</v>
      </c>
      <c r="L25" s="168">
        <f t="shared" si="7"/>
        <v>0</v>
      </c>
      <c r="M25" s="168">
        <f t="shared" si="7"/>
        <v>0</v>
      </c>
      <c r="N25" s="168">
        <f t="shared" si="7"/>
        <v>0</v>
      </c>
      <c r="O25" s="168">
        <f t="shared" si="7"/>
        <v>0</v>
      </c>
      <c r="P25" s="169">
        <f t="shared" si="2"/>
        <v>0</v>
      </c>
    </row>
    <row r="26" spans="1:16" ht="12.75">
      <c r="A26" s="197" t="s">
        <v>77</v>
      </c>
      <c r="B26" s="197" t="s">
        <v>203</v>
      </c>
      <c r="C26" s="19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9">
        <f t="shared" si="2"/>
        <v>0</v>
      </c>
    </row>
    <row r="27" spans="1:16" ht="12.75">
      <c r="A27" s="197" t="s">
        <v>79</v>
      </c>
      <c r="B27" s="197" t="s">
        <v>204</v>
      </c>
      <c r="C27" s="19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9">
        <f t="shared" si="2"/>
        <v>0</v>
      </c>
    </row>
    <row r="28" spans="1:16" ht="12.75">
      <c r="A28" s="197">
        <v>2006</v>
      </c>
      <c r="B28" s="197" t="s">
        <v>205</v>
      </c>
      <c r="C28" s="198">
        <f>'POA-06'!E20</f>
        <v>0</v>
      </c>
      <c r="D28" s="168">
        <f t="shared" ref="D28:O28" si="8">$C28/12</f>
        <v>0</v>
      </c>
      <c r="E28" s="168">
        <f t="shared" si="8"/>
        <v>0</v>
      </c>
      <c r="F28" s="168">
        <f t="shared" si="8"/>
        <v>0</v>
      </c>
      <c r="G28" s="168">
        <f t="shared" si="8"/>
        <v>0</v>
      </c>
      <c r="H28" s="168">
        <f t="shared" si="8"/>
        <v>0</v>
      </c>
      <c r="I28" s="168">
        <f t="shared" si="8"/>
        <v>0</v>
      </c>
      <c r="J28" s="168">
        <f t="shared" si="8"/>
        <v>0</v>
      </c>
      <c r="K28" s="168">
        <f t="shared" si="8"/>
        <v>0</v>
      </c>
      <c r="L28" s="168">
        <f t="shared" si="8"/>
        <v>0</v>
      </c>
      <c r="M28" s="168">
        <f t="shared" si="8"/>
        <v>0</v>
      </c>
      <c r="N28" s="168">
        <f t="shared" si="8"/>
        <v>0</v>
      </c>
      <c r="O28" s="168">
        <f t="shared" si="8"/>
        <v>0</v>
      </c>
      <c r="P28" s="169">
        <f t="shared" si="2"/>
        <v>0</v>
      </c>
    </row>
    <row r="29" spans="1:16" ht="12.75">
      <c r="A29" s="197" t="s">
        <v>82</v>
      </c>
      <c r="B29" s="197" t="s">
        <v>206</v>
      </c>
      <c r="C29" s="19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9">
        <f t="shared" si="2"/>
        <v>0</v>
      </c>
    </row>
    <row r="30" spans="1:16" ht="12.75">
      <c r="A30" s="197" t="s">
        <v>84</v>
      </c>
      <c r="B30" s="199" t="s">
        <v>207</v>
      </c>
      <c r="C30" s="19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9">
        <f t="shared" si="2"/>
        <v>0</v>
      </c>
    </row>
    <row r="31" spans="1:16" ht="12.75">
      <c r="A31" s="197" t="s">
        <v>85</v>
      </c>
      <c r="B31" s="197" t="s">
        <v>208</v>
      </c>
      <c r="C31" s="19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9">
        <f t="shared" si="2"/>
        <v>0</v>
      </c>
    </row>
    <row r="32" spans="1:16" ht="12.75">
      <c r="A32" s="197">
        <v>2007</v>
      </c>
      <c r="B32" s="199" t="s">
        <v>209</v>
      </c>
      <c r="C32" s="208">
        <f>'POA-ACT'!E33</f>
        <v>0</v>
      </c>
      <c r="D32" s="168">
        <f t="shared" ref="D32:O32" si="9">$C32/12</f>
        <v>0</v>
      </c>
      <c r="E32" s="168">
        <f t="shared" si="9"/>
        <v>0</v>
      </c>
      <c r="F32" s="168">
        <f t="shared" si="9"/>
        <v>0</v>
      </c>
      <c r="G32" s="168">
        <f t="shared" si="9"/>
        <v>0</v>
      </c>
      <c r="H32" s="168">
        <f t="shared" si="9"/>
        <v>0</v>
      </c>
      <c r="I32" s="168">
        <f t="shared" si="9"/>
        <v>0</v>
      </c>
      <c r="J32" s="168">
        <f t="shared" si="9"/>
        <v>0</v>
      </c>
      <c r="K32" s="168">
        <f t="shared" si="9"/>
        <v>0</v>
      </c>
      <c r="L32" s="168">
        <f t="shared" si="9"/>
        <v>0</v>
      </c>
      <c r="M32" s="168">
        <f t="shared" si="9"/>
        <v>0</v>
      </c>
      <c r="N32" s="168">
        <f t="shared" si="9"/>
        <v>0</v>
      </c>
      <c r="O32" s="168">
        <f t="shared" si="9"/>
        <v>0</v>
      </c>
      <c r="P32" s="169">
        <f t="shared" si="2"/>
        <v>0</v>
      </c>
    </row>
    <row r="33" spans="1:16" ht="12.75">
      <c r="A33" s="197">
        <v>2008</v>
      </c>
      <c r="B33" s="199" t="s">
        <v>210</v>
      </c>
      <c r="C33" s="198">
        <f>'POA-06'!E22</f>
        <v>0</v>
      </c>
      <c r="D33" s="168">
        <f t="shared" ref="D33:D40" si="10">$C33/12</f>
        <v>0</v>
      </c>
      <c r="E33" s="168">
        <v>0</v>
      </c>
      <c r="F33" s="168">
        <v>0</v>
      </c>
      <c r="G33" s="168">
        <v>0</v>
      </c>
      <c r="H33" s="168">
        <v>0</v>
      </c>
      <c r="I33" s="168">
        <v>0</v>
      </c>
      <c r="J33" s="168">
        <v>0</v>
      </c>
      <c r="K33" s="168">
        <v>0</v>
      </c>
      <c r="L33" s="168">
        <v>0</v>
      </c>
      <c r="M33" s="168">
        <v>0</v>
      </c>
      <c r="N33" s="168">
        <v>0</v>
      </c>
      <c r="O33" s="168">
        <v>0</v>
      </c>
      <c r="P33" s="169">
        <f t="shared" si="2"/>
        <v>0</v>
      </c>
    </row>
    <row r="34" spans="1:16" ht="12.75">
      <c r="A34" s="197">
        <v>2009</v>
      </c>
      <c r="B34" s="197" t="s">
        <v>126</v>
      </c>
      <c r="C34" s="198">
        <f>'POA-06'!E23</f>
        <v>0</v>
      </c>
      <c r="D34" s="168">
        <f t="shared" si="10"/>
        <v>0</v>
      </c>
      <c r="E34" s="168">
        <v>0</v>
      </c>
      <c r="F34" s="168">
        <f>SUM([1]MONITOREO!F28+[1]SIG!F28+[1]EDUCACION!F28+[1]FORTALECIMIENT!F28+'[1]CALIDAD VIDA'!F26+'[1]CUENTAS AMBIENT'!F28+[1]CUENCAS!F28+'[1]CONTROL ESPECIES'!F28+[1]MARINOS!F28+[1]AGUAS!F29+[1]WAYUU!F29+[1]SEDE!F29)</f>
        <v>0</v>
      </c>
      <c r="G34" s="168">
        <f>SUM([1]MONITOREO!G28+[1]SIG!G28+[1]EDUCACION!G28+[1]FORTALECIMIENT!G28+'[1]CALIDAD VIDA'!G26+'[1]CUENTAS AMBIENT'!G28+[1]CUENCAS!G28+'[1]CONTROL ESPECIES'!G28+[1]MARINOS!G28+[1]AGUAS!G29+[1]WAYUU!G29+[1]SEDE!G29)</f>
        <v>0</v>
      </c>
      <c r="H34" s="168">
        <f>SUM([1]MONITOREO!H28+[1]SIG!H28+[1]EDUCACION!H28+[1]FORTALECIMIENT!H28+'[1]CALIDAD VIDA'!H26+'[1]CUENTAS AMBIENT'!H28+[1]CUENCAS!H28+'[1]CONTROL ESPECIES'!H28+[1]MARINOS!H28+[1]AGUAS!H29+[1]WAYUU!H29+[1]SEDE!H29)</f>
        <v>0</v>
      </c>
      <c r="I34" s="168">
        <f>SUM([1]MONITOREO!I28+[1]SIG!I28+[1]EDUCACION!I28+[1]FORTALECIMIENT!I28+'[1]CALIDAD VIDA'!I26+'[1]CUENTAS AMBIENT'!I28+[1]CUENCAS!I28+'[1]CONTROL ESPECIES'!I28+[1]MARINOS!I28+[1]AGUAS!I29+[1]WAYUU!I29+[1]SEDE!I29)</f>
        <v>0</v>
      </c>
      <c r="J34" s="168">
        <f>SUM([1]MONITOREO!J28+[1]SIG!J28+[1]EDUCACION!J28+[1]FORTALECIMIENT!J28+'[1]CALIDAD VIDA'!J26+'[1]CUENTAS AMBIENT'!J28+[1]CUENCAS!J28+'[1]CONTROL ESPECIES'!J28+[1]MARINOS!J28+[1]AGUAS!J29+[1]WAYUU!J29+[1]SEDE!J29)</f>
        <v>0</v>
      </c>
      <c r="K34" s="168">
        <f>SUM([1]MONITOREO!K28+[1]SIG!K28+[1]EDUCACION!K28+[1]FORTALECIMIENT!K28+'[1]CALIDAD VIDA'!K26+'[1]CUENTAS AMBIENT'!K28+[1]CUENCAS!K28+'[1]CONTROL ESPECIES'!K28+[1]MARINOS!K28+[1]AGUAS!K29+[1]WAYUU!K29+[1]SEDE!K29)</f>
        <v>0</v>
      </c>
      <c r="L34" s="168">
        <f>SUM([1]MONITOREO!L28+[1]SIG!L28+[1]EDUCACION!L28+[1]FORTALECIMIENT!L28+'[1]CALIDAD VIDA'!L26+'[1]CUENTAS AMBIENT'!L28+[1]CUENCAS!L28+'[1]CONTROL ESPECIES'!L28+[1]MARINOS!L28+[1]AGUAS!L29+[1]WAYUU!L29+[1]SEDE!L29)</f>
        <v>0</v>
      </c>
      <c r="M34" s="168">
        <f>SUM([1]MONITOREO!M28+[1]SIG!M28+[1]EDUCACION!M28+[1]FORTALECIMIENT!M28+'[1]CALIDAD VIDA'!M26+'[1]CUENTAS AMBIENT'!M28+[1]CUENCAS!M28+'[1]CONTROL ESPECIES'!M28+[1]MARINOS!M28+[1]AGUAS!M29+[1]WAYUU!M29+[1]SEDE!M29)</f>
        <v>0</v>
      </c>
      <c r="N34" s="168">
        <f>SUM([1]MONITOREO!N28+[1]SIG!N28+[1]EDUCACION!N28+[1]FORTALECIMIENT!N28+'[1]CALIDAD VIDA'!N26+'[1]CUENTAS AMBIENT'!N28+[1]CUENCAS!N28+'[1]CONTROL ESPECIES'!N28+[1]MARINOS!N28+[1]AGUAS!N29+[1]WAYUU!N29+[1]SEDE!N29)</f>
        <v>0</v>
      </c>
      <c r="O34" s="168">
        <f>SUM([1]MONITOREO!O28+[1]SIG!O28+[1]EDUCACION!O28+[1]FORTALECIMIENT!O28+'[1]CALIDAD VIDA'!O26+'[1]CUENTAS AMBIENT'!O28+[1]CUENCAS!O28+'[1]CONTROL ESPECIES'!O28+[1]MARINOS!O28+[1]AGUAS!O29+[1]WAYUU!O29+[1]SEDE!O29)</f>
        <v>0</v>
      </c>
      <c r="P34" s="169">
        <f t="shared" si="2"/>
        <v>0</v>
      </c>
    </row>
    <row r="35" spans="1:16" ht="12.75">
      <c r="A35" s="197">
        <v>2010</v>
      </c>
      <c r="B35" s="199" t="s">
        <v>211</v>
      </c>
      <c r="C35" s="198">
        <f>'POA-06'!E24</f>
        <v>0</v>
      </c>
      <c r="D35" s="168">
        <f t="shared" si="10"/>
        <v>0</v>
      </c>
      <c r="E35" s="168">
        <v>0</v>
      </c>
      <c r="F35" s="168">
        <v>0</v>
      </c>
      <c r="G35" s="168">
        <v>0</v>
      </c>
      <c r="H35" s="168">
        <v>0</v>
      </c>
      <c r="I35" s="168">
        <v>0</v>
      </c>
      <c r="J35" s="168">
        <v>0</v>
      </c>
      <c r="K35" s="168">
        <v>0</v>
      </c>
      <c r="L35" s="168">
        <v>0</v>
      </c>
      <c r="M35" s="168">
        <v>0</v>
      </c>
      <c r="N35" s="168">
        <v>0</v>
      </c>
      <c r="O35" s="168">
        <v>0</v>
      </c>
      <c r="P35" s="169">
        <f t="shared" si="2"/>
        <v>0</v>
      </c>
    </row>
    <row r="36" spans="1:16" ht="12.75">
      <c r="A36" s="197">
        <v>2011</v>
      </c>
      <c r="B36" s="197" t="s">
        <v>212</v>
      </c>
      <c r="C36" s="198">
        <f>'POA-06'!E25</f>
        <v>0</v>
      </c>
      <c r="D36" s="168">
        <f t="shared" si="10"/>
        <v>0</v>
      </c>
      <c r="E36" s="168">
        <f t="shared" ref="E36:O40" si="11">$C36/12</f>
        <v>0</v>
      </c>
      <c r="F36" s="168">
        <f t="shared" si="11"/>
        <v>0</v>
      </c>
      <c r="G36" s="168">
        <f t="shared" si="11"/>
        <v>0</v>
      </c>
      <c r="H36" s="168">
        <f t="shared" si="11"/>
        <v>0</v>
      </c>
      <c r="I36" s="168">
        <f t="shared" si="11"/>
        <v>0</v>
      </c>
      <c r="J36" s="168">
        <f t="shared" si="11"/>
        <v>0</v>
      </c>
      <c r="K36" s="168">
        <f t="shared" si="11"/>
        <v>0</v>
      </c>
      <c r="L36" s="168">
        <f t="shared" si="11"/>
        <v>0</v>
      </c>
      <c r="M36" s="168">
        <f t="shared" si="11"/>
        <v>0</v>
      </c>
      <c r="N36" s="168">
        <f t="shared" si="11"/>
        <v>0</v>
      </c>
      <c r="O36" s="168">
        <f t="shared" si="11"/>
        <v>0</v>
      </c>
      <c r="P36" s="169">
        <f t="shared" si="2"/>
        <v>0</v>
      </c>
    </row>
    <row r="37" spans="1:16" ht="12.75">
      <c r="A37" s="197">
        <v>2012</v>
      </c>
      <c r="B37" s="199" t="s">
        <v>213</v>
      </c>
      <c r="C37" s="198">
        <f>'POA-06'!E26</f>
        <v>0</v>
      </c>
      <c r="D37" s="168">
        <f t="shared" si="10"/>
        <v>0</v>
      </c>
      <c r="E37" s="168">
        <f t="shared" si="11"/>
        <v>0</v>
      </c>
      <c r="F37" s="168">
        <f t="shared" si="11"/>
        <v>0</v>
      </c>
      <c r="G37" s="168">
        <f t="shared" si="11"/>
        <v>0</v>
      </c>
      <c r="H37" s="168">
        <f t="shared" si="11"/>
        <v>0</v>
      </c>
      <c r="I37" s="168">
        <f t="shared" si="11"/>
        <v>0</v>
      </c>
      <c r="J37" s="168">
        <f t="shared" si="11"/>
        <v>0</v>
      </c>
      <c r="K37" s="168">
        <f t="shared" si="11"/>
        <v>0</v>
      </c>
      <c r="L37" s="168">
        <f t="shared" si="11"/>
        <v>0</v>
      </c>
      <c r="M37" s="168">
        <f t="shared" si="11"/>
        <v>0</v>
      </c>
      <c r="N37" s="168">
        <f t="shared" si="11"/>
        <v>0</v>
      </c>
      <c r="O37" s="168">
        <f t="shared" si="11"/>
        <v>0</v>
      </c>
      <c r="P37" s="169">
        <f t="shared" si="2"/>
        <v>0</v>
      </c>
    </row>
    <row r="38" spans="1:16" ht="12.75">
      <c r="A38" s="197">
        <v>2013</v>
      </c>
      <c r="B38" s="197" t="s">
        <v>214</v>
      </c>
      <c r="C38" s="198">
        <f>'POA-06'!E27</f>
        <v>0</v>
      </c>
      <c r="D38" s="168">
        <f t="shared" si="10"/>
        <v>0</v>
      </c>
      <c r="E38" s="168">
        <f t="shared" si="11"/>
        <v>0</v>
      </c>
      <c r="F38" s="168">
        <f t="shared" si="11"/>
        <v>0</v>
      </c>
      <c r="G38" s="168">
        <f t="shared" si="11"/>
        <v>0</v>
      </c>
      <c r="H38" s="168">
        <f t="shared" si="11"/>
        <v>0</v>
      </c>
      <c r="I38" s="168">
        <f t="shared" si="11"/>
        <v>0</v>
      </c>
      <c r="J38" s="168">
        <f t="shared" si="11"/>
        <v>0</v>
      </c>
      <c r="K38" s="168">
        <f t="shared" si="11"/>
        <v>0</v>
      </c>
      <c r="L38" s="168">
        <f t="shared" si="11"/>
        <v>0</v>
      </c>
      <c r="M38" s="168">
        <f t="shared" si="11"/>
        <v>0</v>
      </c>
      <c r="N38" s="168">
        <f t="shared" si="11"/>
        <v>0</v>
      </c>
      <c r="O38" s="168">
        <f t="shared" si="11"/>
        <v>0</v>
      </c>
      <c r="P38" s="169">
        <f t="shared" si="2"/>
        <v>0</v>
      </c>
    </row>
    <row r="39" spans="1:16" ht="12.75">
      <c r="A39" s="197">
        <v>2014</v>
      </c>
      <c r="B39" s="197" t="s">
        <v>215</v>
      </c>
      <c r="C39" s="198">
        <f>'POA-06'!E28</f>
        <v>0</v>
      </c>
      <c r="D39" s="168">
        <f t="shared" si="10"/>
        <v>0</v>
      </c>
      <c r="E39" s="168">
        <f t="shared" si="11"/>
        <v>0</v>
      </c>
      <c r="F39" s="168">
        <f t="shared" si="11"/>
        <v>0</v>
      </c>
      <c r="G39" s="168">
        <f t="shared" si="11"/>
        <v>0</v>
      </c>
      <c r="H39" s="168">
        <f t="shared" si="11"/>
        <v>0</v>
      </c>
      <c r="I39" s="168">
        <f t="shared" si="11"/>
        <v>0</v>
      </c>
      <c r="J39" s="168">
        <f t="shared" si="11"/>
        <v>0</v>
      </c>
      <c r="K39" s="168">
        <f t="shared" si="11"/>
        <v>0</v>
      </c>
      <c r="L39" s="168">
        <f t="shared" si="11"/>
        <v>0</v>
      </c>
      <c r="M39" s="168">
        <f t="shared" si="11"/>
        <v>0</v>
      </c>
      <c r="N39" s="168">
        <f t="shared" si="11"/>
        <v>0</v>
      </c>
      <c r="O39" s="168">
        <f t="shared" si="11"/>
        <v>0</v>
      </c>
      <c r="P39" s="169">
        <f t="shared" si="2"/>
        <v>0</v>
      </c>
    </row>
    <row r="40" spans="1:16" ht="12.75">
      <c r="A40" s="197">
        <v>2015</v>
      </c>
      <c r="B40" s="197" t="s">
        <v>190</v>
      </c>
      <c r="C40" s="198">
        <f>'POA-06'!E29</f>
        <v>0</v>
      </c>
      <c r="D40" s="168">
        <f t="shared" si="10"/>
        <v>0</v>
      </c>
      <c r="E40" s="168">
        <f t="shared" si="11"/>
        <v>0</v>
      </c>
      <c r="F40" s="168">
        <f t="shared" si="11"/>
        <v>0</v>
      </c>
      <c r="G40" s="168">
        <f t="shared" si="11"/>
        <v>0</v>
      </c>
      <c r="H40" s="168">
        <f t="shared" si="11"/>
        <v>0</v>
      </c>
      <c r="I40" s="168">
        <f t="shared" si="11"/>
        <v>0</v>
      </c>
      <c r="J40" s="168">
        <f t="shared" si="11"/>
        <v>0</v>
      </c>
      <c r="K40" s="168">
        <f t="shared" si="11"/>
        <v>0</v>
      </c>
      <c r="L40" s="168">
        <f t="shared" si="11"/>
        <v>0</v>
      </c>
      <c r="M40" s="168">
        <f t="shared" si="11"/>
        <v>0</v>
      </c>
      <c r="N40" s="168">
        <f t="shared" si="11"/>
        <v>0</v>
      </c>
      <c r="O40" s="168">
        <f t="shared" si="11"/>
        <v>0</v>
      </c>
      <c r="P40" s="169">
        <f t="shared" si="2"/>
        <v>0</v>
      </c>
    </row>
    <row r="41" spans="1:16" ht="12.75">
      <c r="A41" s="197" t="s">
        <v>95</v>
      </c>
      <c r="B41" s="197" t="s">
        <v>216</v>
      </c>
      <c r="C41" s="19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9">
        <f t="shared" si="2"/>
        <v>0</v>
      </c>
    </row>
    <row r="42" spans="1:16" ht="12.75">
      <c r="A42" s="197" t="s">
        <v>97</v>
      </c>
      <c r="B42" s="197" t="s">
        <v>217</v>
      </c>
      <c r="C42" s="19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9">
        <f t="shared" si="2"/>
        <v>0</v>
      </c>
    </row>
    <row r="43" spans="1:16" ht="12.75">
      <c r="A43" s="197">
        <v>2016</v>
      </c>
      <c r="B43" s="197" t="s">
        <v>134</v>
      </c>
      <c r="C43" s="198">
        <f>'POA-06'!E30</f>
        <v>0</v>
      </c>
      <c r="D43" s="168">
        <v>0</v>
      </c>
      <c r="E43" s="168">
        <v>0</v>
      </c>
      <c r="F43" s="168">
        <v>0</v>
      </c>
      <c r="G43" s="168">
        <v>0</v>
      </c>
      <c r="H43" s="168">
        <v>0</v>
      </c>
      <c r="I43" s="168">
        <v>0</v>
      </c>
      <c r="J43" s="168">
        <v>0</v>
      </c>
      <c r="K43" s="168">
        <v>0</v>
      </c>
      <c r="L43" s="168">
        <v>0</v>
      </c>
      <c r="M43" s="168">
        <v>0</v>
      </c>
      <c r="N43" s="168">
        <v>0</v>
      </c>
      <c r="O43" s="168">
        <v>0</v>
      </c>
      <c r="P43" s="169">
        <f t="shared" si="2"/>
        <v>0</v>
      </c>
    </row>
    <row r="44" spans="1:16" ht="12.75">
      <c r="A44" s="197">
        <v>2017</v>
      </c>
      <c r="B44" s="197" t="s">
        <v>147</v>
      </c>
      <c r="C44" s="198">
        <v>0</v>
      </c>
      <c r="D44" s="168">
        <v>0</v>
      </c>
      <c r="E44" s="168">
        <v>0</v>
      </c>
      <c r="F44" s="168">
        <v>0</v>
      </c>
      <c r="G44" s="168">
        <v>0</v>
      </c>
      <c r="H44" s="168">
        <v>0</v>
      </c>
      <c r="I44" s="168">
        <v>0</v>
      </c>
      <c r="J44" s="168">
        <v>0</v>
      </c>
      <c r="K44" s="168">
        <v>0</v>
      </c>
      <c r="L44" s="168">
        <v>0</v>
      </c>
      <c r="M44" s="168">
        <v>0</v>
      </c>
      <c r="N44" s="168">
        <v>0</v>
      </c>
      <c r="O44" s="168">
        <v>0</v>
      </c>
      <c r="P44" s="169">
        <f t="shared" si="2"/>
        <v>0</v>
      </c>
    </row>
    <row r="45" spans="1:16" ht="12.75">
      <c r="A45" s="165">
        <v>3000</v>
      </c>
      <c r="B45" s="197" t="s">
        <v>218</v>
      </c>
      <c r="C45" s="200">
        <v>0</v>
      </c>
      <c r="D45" s="167">
        <f>SUM([1]MONITOREO!D39+[1]SIG!D39+[1]EDUCACION!D39+[1]FORTALECIMIENT!D39+'[1]CALIDAD VIDA'!D37+'[1]CUENTAS AMBIENT'!D39+[1]CUENCAS!D39+'[1]CONTROL ESPECIES'!D39+[1]MARINOS!D39+[1]AGUAS!D40+[1]WAYUU!D40+[1]SEDE!D40)</f>
        <v>0</v>
      </c>
      <c r="E45" s="167">
        <f>SUM([1]MONITOREO!E39+[1]SIG!E39+[1]EDUCACION!E39+[1]FORTALECIMIENT!E39+'[1]CALIDAD VIDA'!E37+'[1]CUENTAS AMBIENT'!E39+[1]CUENCAS!E39+'[1]CONTROL ESPECIES'!E39+[1]MARINOS!E39+[1]AGUAS!E40+[1]WAYUU!E40+[1]SEDE!E40)</f>
        <v>0</v>
      </c>
      <c r="F45" s="167">
        <f>SUM([1]MONITOREO!F39+[1]SIG!F39+[1]EDUCACION!F39+[1]FORTALECIMIENT!F39+'[1]CALIDAD VIDA'!F37+'[1]CUENTAS AMBIENT'!F39+[1]CUENCAS!F39+'[1]CONTROL ESPECIES'!F39+[1]MARINOS!F39+[1]AGUAS!F40+[1]WAYUU!F40+[1]SEDE!F40)</f>
        <v>0</v>
      </c>
      <c r="G45" s="167">
        <f>SUM([1]MONITOREO!G39+[1]SIG!G39+[1]EDUCACION!G39+[1]FORTALECIMIENT!G39+'[1]CALIDAD VIDA'!G37+'[1]CUENTAS AMBIENT'!G39+[1]CUENCAS!G39+'[1]CONTROL ESPECIES'!G39+[1]MARINOS!G39+[1]AGUAS!G40+[1]WAYUU!G40+[1]SEDE!G40)</f>
        <v>0</v>
      </c>
      <c r="H45" s="167">
        <f>SUM([1]MONITOREO!H39+[1]SIG!H39+[1]EDUCACION!H39+[1]FORTALECIMIENT!H39+'[1]CALIDAD VIDA'!H37+'[1]CUENTAS AMBIENT'!H39+[1]CUENCAS!H39+'[1]CONTROL ESPECIES'!H39+[1]MARINOS!H39+[1]AGUAS!H40+[1]WAYUU!H40+[1]SEDE!H40)</f>
        <v>0</v>
      </c>
      <c r="I45" s="167">
        <f>SUM([1]MONITOREO!I39+[1]SIG!I39+[1]EDUCACION!I39+[1]FORTALECIMIENT!I39+'[1]CALIDAD VIDA'!I37+'[1]CUENTAS AMBIENT'!I39+[1]CUENCAS!I39+'[1]CONTROL ESPECIES'!I39+[1]MARINOS!I39+[1]AGUAS!I40+[1]WAYUU!I40+[1]SEDE!I40)</f>
        <v>0</v>
      </c>
      <c r="J45" s="167">
        <f>SUM([1]MONITOREO!J39+[1]SIG!J39+[1]EDUCACION!J39+[1]FORTALECIMIENT!J39+'[1]CALIDAD VIDA'!J37+'[1]CUENTAS AMBIENT'!J39+[1]CUENCAS!J39+'[1]CONTROL ESPECIES'!J39+[1]MARINOS!J39+[1]AGUAS!J40+[1]WAYUU!J40+[1]SEDE!J40)</f>
        <v>0</v>
      </c>
      <c r="K45" s="167">
        <f>SUM([1]MONITOREO!K39+[1]SIG!K39+[1]EDUCACION!K39+[1]FORTALECIMIENT!K39+'[1]CALIDAD VIDA'!K37+'[1]CUENTAS AMBIENT'!K39+[1]CUENCAS!K39+'[1]CONTROL ESPECIES'!K39+[1]MARINOS!K39+[1]AGUAS!K40+[1]WAYUU!K40+[1]SEDE!K40)</f>
        <v>0</v>
      </c>
      <c r="L45" s="167">
        <f>SUM([1]MONITOREO!L39+[1]SIG!L39+[1]EDUCACION!L39+[1]FORTALECIMIENT!L39+'[1]CALIDAD VIDA'!L37+'[1]CUENTAS AMBIENT'!L39+[1]CUENCAS!L39+'[1]CONTROL ESPECIES'!L39+[1]MARINOS!L39+[1]AGUAS!L40+[1]WAYUU!L40+[1]SEDE!L40)</f>
        <v>0</v>
      </c>
      <c r="M45" s="167">
        <f>SUM([1]MONITOREO!M39+[1]SIG!M39+[1]EDUCACION!M39+[1]FORTALECIMIENT!M39+'[1]CALIDAD VIDA'!M37+'[1]CUENTAS AMBIENT'!M39+[1]CUENCAS!M39+'[1]CONTROL ESPECIES'!M39+[1]MARINOS!M39+[1]AGUAS!M40+[1]WAYUU!M40+[1]SEDE!M40)</f>
        <v>0</v>
      </c>
      <c r="N45" s="167">
        <f>SUM([1]MONITOREO!N39+[1]SIG!N39+[1]EDUCACION!N39+[1]FORTALECIMIENT!N39+'[1]CALIDAD VIDA'!N37+'[1]CUENTAS AMBIENT'!N39+[1]CUENCAS!N39+'[1]CONTROL ESPECIES'!N39+[1]MARINOS!N39+[1]AGUAS!N40+[1]WAYUU!N40+[1]SEDE!N40)</f>
        <v>0</v>
      </c>
      <c r="O45" s="167">
        <f>SUM([1]MONITOREO!O39+[1]SIG!O39+[1]EDUCACION!O39+[1]FORTALECIMIENT!O39+'[1]CALIDAD VIDA'!O37+'[1]CUENTAS AMBIENT'!O39+[1]CUENCAS!O39+'[1]CONTROL ESPECIES'!O39+[1]MARINOS!O39+[1]AGUAS!O40+[1]WAYUU!O40+[1]SEDE!O40)</f>
        <v>0</v>
      </c>
      <c r="P45" s="169">
        <f t="shared" si="2"/>
        <v>0</v>
      </c>
    </row>
    <row r="46" spans="1:16" ht="12.75">
      <c r="A46" s="165">
        <v>4000</v>
      </c>
      <c r="B46" s="165" t="s">
        <v>219</v>
      </c>
      <c r="C46" s="203">
        <f>'POA-ACT'!E47</f>
        <v>15000000</v>
      </c>
      <c r="D46" s="167">
        <f>$C46/12</f>
        <v>1250000</v>
      </c>
      <c r="E46" s="167">
        <f t="shared" ref="E46:O46" si="12">$C46/12</f>
        <v>1250000</v>
      </c>
      <c r="F46" s="167">
        <f t="shared" si="12"/>
        <v>1250000</v>
      </c>
      <c r="G46" s="167">
        <f t="shared" si="12"/>
        <v>1250000</v>
      </c>
      <c r="H46" s="167">
        <f t="shared" si="12"/>
        <v>1250000</v>
      </c>
      <c r="I46" s="167">
        <f t="shared" si="12"/>
        <v>1250000</v>
      </c>
      <c r="J46" s="167">
        <f t="shared" si="12"/>
        <v>1250000</v>
      </c>
      <c r="K46" s="167">
        <f t="shared" si="12"/>
        <v>1250000</v>
      </c>
      <c r="L46" s="167">
        <f t="shared" si="12"/>
        <v>1250000</v>
      </c>
      <c r="M46" s="167">
        <f t="shared" si="12"/>
        <v>1250000</v>
      </c>
      <c r="N46" s="167">
        <f t="shared" si="12"/>
        <v>1250000</v>
      </c>
      <c r="O46" s="167">
        <f t="shared" si="12"/>
        <v>1250000</v>
      </c>
      <c r="P46" s="131">
        <f>SUM(D46:O46)</f>
        <v>15000000</v>
      </c>
    </row>
    <row r="47" spans="1:16" ht="12.75">
      <c r="A47" s="165">
        <v>5000</v>
      </c>
      <c r="B47" s="197" t="s">
        <v>220</v>
      </c>
      <c r="C47" s="198">
        <v>0</v>
      </c>
      <c r="D47" s="168">
        <f>SUM([1]MONITOREO!D41+[1]SIG!D41+[1]EDUCACION!D41+[1]FORTALECIMIENT!D41+'[1]CALIDAD VIDA'!D39+'[1]CUENTAS AMBIENT'!D41+[1]CUENCAS!D41+'[1]CONTROL ESPECIES'!D41+[1]MARINOS!D41+[1]AGUAS!D42+[1]WAYUU!D42+[1]SEDE!D42)</f>
        <v>0</v>
      </c>
      <c r="E47" s="168">
        <v>0</v>
      </c>
      <c r="F47" s="168">
        <v>0</v>
      </c>
      <c r="G47" s="168">
        <v>0</v>
      </c>
      <c r="H47" s="168">
        <f>$C47/8</f>
        <v>0</v>
      </c>
      <c r="I47" s="168">
        <f t="shared" ref="I47:O47" si="13">$C47/8</f>
        <v>0</v>
      </c>
      <c r="J47" s="168">
        <f t="shared" si="13"/>
        <v>0</v>
      </c>
      <c r="K47" s="168">
        <f t="shared" si="13"/>
        <v>0</v>
      </c>
      <c r="L47" s="168">
        <f t="shared" si="13"/>
        <v>0</v>
      </c>
      <c r="M47" s="168">
        <f t="shared" si="13"/>
        <v>0</v>
      </c>
      <c r="N47" s="168">
        <f t="shared" si="13"/>
        <v>0</v>
      </c>
      <c r="O47" s="168">
        <f t="shared" si="13"/>
        <v>0</v>
      </c>
      <c r="P47" s="169">
        <f t="shared" si="2"/>
        <v>0</v>
      </c>
    </row>
    <row r="48" spans="1:16" ht="12.75">
      <c r="A48" s="165">
        <v>6000</v>
      </c>
      <c r="B48" s="197" t="s">
        <v>221</v>
      </c>
      <c r="C48" s="200">
        <v>0</v>
      </c>
      <c r="D48" s="167">
        <f>SUM([1]MONITOREO!D42+[1]SIG!D42+[1]EDUCACION!D42+[1]FORTALECIMIENT!D42+'[1]CALIDAD VIDA'!D40+'[1]CUENTAS AMBIENT'!D42+[1]CUENCAS!D42+'[1]CONTROL ESPECIES'!D42+[1]MARINOS!D42+[1]AGUAS!D43+[1]WAYUU!D43+[1]SEDE!D43)</f>
        <v>0</v>
      </c>
      <c r="E48" s="167">
        <v>0</v>
      </c>
      <c r="F48" s="167">
        <v>0</v>
      </c>
      <c r="G48" s="167">
        <v>0</v>
      </c>
      <c r="H48" s="167">
        <v>0</v>
      </c>
      <c r="I48" s="167">
        <v>0</v>
      </c>
      <c r="J48" s="167">
        <v>0</v>
      </c>
      <c r="K48" s="167">
        <v>0</v>
      </c>
      <c r="L48" s="167">
        <v>0</v>
      </c>
      <c r="M48" s="167">
        <v>0</v>
      </c>
      <c r="N48" s="167">
        <v>0</v>
      </c>
      <c r="O48" s="167">
        <f>SUM([1]MONITOREO!O42+[1]SIG!O42+[1]EDUCACION!O42+[1]FORTALECIMIENT!O42+'[1]CALIDAD VIDA'!O40+'[1]CUENTAS AMBIENT'!O42+[1]CUENCAS!O42+'[1]CONTROL ESPECIES'!O42+[1]MARINOS!O42+[1]AGUAS!O43+[1]WAYUU!O43+[1]SEDE!O43)</f>
        <v>0</v>
      </c>
      <c r="P48" s="169">
        <f t="shared" si="2"/>
        <v>0</v>
      </c>
    </row>
    <row r="49" spans="1:16" ht="12.75">
      <c r="A49" s="165">
        <v>7000</v>
      </c>
      <c r="B49" s="197" t="s">
        <v>222</v>
      </c>
      <c r="C49" s="200">
        <v>0</v>
      </c>
      <c r="D49" s="167">
        <f>SUM([1]MONITOREO!D43+[1]SIG!D43+[1]EDUCACION!D43+[1]FORTALECIMIENT!D43+'[1]CALIDAD VIDA'!D41+'[1]CUENTAS AMBIENT'!D43+[1]CUENCAS!D43+'[1]CONTROL ESPECIES'!D43+[1]MARINOS!D43+[1]AGUAS!D44+[1]WAYUU!D44+[1]SEDE!D44)</f>
        <v>0</v>
      </c>
      <c r="E49" s="167">
        <f>SUM([1]MONITOREO!E43+[1]SIG!E43+[1]EDUCACION!E43+[1]FORTALECIMIENT!E43+'[1]CALIDAD VIDA'!E41+'[1]CUENTAS AMBIENT'!E43+[1]CUENCAS!E43+'[1]CONTROL ESPECIES'!E43+[1]MARINOS!E43+[1]AGUAS!E44+[1]WAYUU!E44+[1]SEDE!E44)</f>
        <v>0</v>
      </c>
      <c r="F49" s="167">
        <v>0</v>
      </c>
      <c r="G49" s="167">
        <f>SUM([1]MONITOREO!G43+[1]SIG!G43+[1]EDUCACION!G43+[1]FORTALECIMIENT!G43+'[1]CALIDAD VIDA'!G41+'[1]CUENTAS AMBIENT'!G43+[1]CUENCAS!G43+'[1]CONTROL ESPECIES'!G43+[1]MARINOS!G43+[1]AGUAS!G44+[1]WAYUU!G44+[1]SEDE!G44)</f>
        <v>0</v>
      </c>
      <c r="H49" s="167">
        <v>0</v>
      </c>
      <c r="I49" s="167">
        <f>SUM([1]MONITOREO!I43+[1]SIG!I43+[1]EDUCACION!I43+[1]FORTALECIMIENT!I43+'[1]CALIDAD VIDA'!I41+'[1]CUENTAS AMBIENT'!I43+[1]CUENCAS!I43+'[1]CONTROL ESPECIES'!I43+[1]MARINOS!I43+[1]AGUAS!I44+[1]WAYUU!I44+[1]SEDE!I44)</f>
        <v>0</v>
      </c>
      <c r="J49" s="167">
        <v>0</v>
      </c>
      <c r="K49" s="167">
        <f>SUM([1]MONITOREO!K43+[1]SIG!K43+[1]EDUCACION!K43+[1]FORTALECIMIENT!K43+'[1]CALIDAD VIDA'!K41+'[1]CUENTAS AMBIENT'!K43+[1]CUENCAS!K43+'[1]CONTROL ESPECIES'!K43+[1]MARINOS!K43+[1]AGUAS!K44+[1]WAYUU!K44+[1]SEDE!K44)</f>
        <v>0</v>
      </c>
      <c r="L49" s="167">
        <v>0</v>
      </c>
      <c r="M49" s="167">
        <f>SUM([1]MONITOREO!M43+[1]SIG!M43+[1]EDUCACION!M43+[1]FORTALECIMIENT!M43+'[1]CALIDAD VIDA'!M41+'[1]CUENTAS AMBIENT'!M43+[1]CUENCAS!M43+'[1]CONTROL ESPECIES'!M43+[1]MARINOS!M43+[1]AGUAS!M44+[1]WAYUU!M44+[1]SEDE!M44)</f>
        <v>0</v>
      </c>
      <c r="N49" s="167">
        <f>SUM([1]MONITOREO!N43+[1]SIG!N43+[1]EDUCACION!N43+[1]FORTALECIMIENT!N43+'[1]CALIDAD VIDA'!N41+'[1]CUENTAS AMBIENT'!N43+[1]CUENCAS!N43+'[1]CONTROL ESPECIES'!N43+[1]MARINOS!N43+[1]AGUAS!N44+[1]WAYUU!N44+[1]SEDE!N44)</f>
        <v>0</v>
      </c>
      <c r="O49" s="167">
        <f>SUM([1]MONITOREO!O43+[1]SIG!O43+[1]EDUCACION!O43+[1]FORTALECIMIENT!O43+'[1]CALIDAD VIDA'!O41+'[1]CUENTAS AMBIENT'!O43+[1]CUENCAS!O43+'[1]CONTROL ESPECIES'!O43+[1]MARINOS!O43+[1]AGUAS!O44+[1]WAYUU!O44+[1]SEDE!O44)</f>
        <v>0</v>
      </c>
      <c r="P49" s="169">
        <f t="shared" si="2"/>
        <v>0</v>
      </c>
    </row>
    <row r="50" spans="1:16" ht="12.75">
      <c r="A50" s="165"/>
      <c r="B50" s="165" t="s">
        <v>29</v>
      </c>
      <c r="C50" s="172">
        <f>+C11+C14+C46</f>
        <v>15000000</v>
      </c>
      <c r="D50" s="172">
        <f>+D11+D14</f>
        <v>0</v>
      </c>
      <c r="E50" s="172">
        <f>+E11+E14</f>
        <v>0</v>
      </c>
      <c r="F50" s="172">
        <f>+F11+F14+F46</f>
        <v>1250000</v>
      </c>
      <c r="G50" s="172">
        <f t="shared" ref="G50:O50" si="14">+G11+G14+G46</f>
        <v>1250000</v>
      </c>
      <c r="H50" s="172">
        <f t="shared" si="14"/>
        <v>1250000</v>
      </c>
      <c r="I50" s="172">
        <f t="shared" si="14"/>
        <v>1250000</v>
      </c>
      <c r="J50" s="172">
        <f t="shared" si="14"/>
        <v>1250000</v>
      </c>
      <c r="K50" s="172">
        <f t="shared" si="14"/>
        <v>1250000</v>
      </c>
      <c r="L50" s="172">
        <f t="shared" si="14"/>
        <v>1250000</v>
      </c>
      <c r="M50" s="172">
        <f t="shared" si="14"/>
        <v>1250000</v>
      </c>
      <c r="N50" s="172">
        <f t="shared" si="14"/>
        <v>1250000</v>
      </c>
      <c r="O50" s="172">
        <f t="shared" si="14"/>
        <v>1250000</v>
      </c>
      <c r="P50" s="172">
        <f>+P11+P14+P46</f>
        <v>15000000</v>
      </c>
    </row>
    <row r="52" spans="1:16">
      <c r="C52" s="3"/>
    </row>
    <row r="54" spans="1:16">
      <c r="C54" s="179"/>
    </row>
    <row r="55" spans="1:16">
      <c r="C55" s="180"/>
    </row>
    <row r="56" spans="1:16">
      <c r="C56" s="180"/>
    </row>
    <row r="57" spans="1:16" ht="12">
      <c r="D57" s="22"/>
      <c r="E57" s="22"/>
    </row>
    <row r="58" spans="1:16" ht="12">
      <c r="D58" s="22"/>
      <c r="E58" s="22"/>
    </row>
    <row r="59" spans="1:16" ht="12">
      <c r="D59" s="22"/>
      <c r="E59" s="22"/>
    </row>
  </sheetData>
  <mergeCells count="10">
    <mergeCell ref="A9:A10"/>
    <mergeCell ref="A8:O8"/>
    <mergeCell ref="D9:O9"/>
    <mergeCell ref="A7:P7"/>
    <mergeCell ref="A1:B6"/>
    <mergeCell ref="C6:E6"/>
    <mergeCell ref="F6:H6"/>
    <mergeCell ref="C1:H4"/>
    <mergeCell ref="C5:E5"/>
    <mergeCell ref="F5:H5"/>
  </mergeCells>
  <phoneticPr fontId="0" type="noConversion"/>
  <printOptions horizontalCentered="1" verticalCentered="1" gridLines="1"/>
  <pageMargins left="0.98425196850393704" right="0.98425196850393704" top="0.98425196850393704" bottom="0.98425196850393704" header="0" footer="0"/>
  <pageSetup paperSize="5" scale="7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1"/>
  <sheetViews>
    <sheetView topLeftCell="A19" workbookViewId="0">
      <selection activeCell="C10" sqref="C10:D10"/>
    </sheetView>
  </sheetViews>
  <sheetFormatPr baseColWidth="10" defaultRowHeight="12.75"/>
  <cols>
    <col min="2" max="2" width="27.7109375" customWidth="1"/>
    <col min="3" max="3" width="13.7109375" customWidth="1"/>
    <col min="4" max="4" width="12.7109375" customWidth="1"/>
    <col min="5" max="5" width="12.85546875" customWidth="1"/>
    <col min="6" max="6" width="5.28515625" customWidth="1"/>
    <col min="7" max="7" width="9.5703125" customWidth="1"/>
    <col min="8" max="8" width="12.7109375" customWidth="1"/>
  </cols>
  <sheetData>
    <row r="1" spans="1:9">
      <c r="A1" s="269"/>
      <c r="B1" s="270"/>
      <c r="C1" s="242" t="s">
        <v>240</v>
      </c>
      <c r="D1" s="243"/>
      <c r="E1" s="243"/>
      <c r="F1" s="243"/>
      <c r="G1" s="243"/>
      <c r="H1" s="60"/>
      <c r="I1" s="114"/>
    </row>
    <row r="2" spans="1:9">
      <c r="A2" s="271"/>
      <c r="B2" s="272"/>
      <c r="C2" s="245"/>
      <c r="D2" s="246"/>
      <c r="E2" s="246"/>
      <c r="F2" s="246"/>
      <c r="G2" s="246"/>
      <c r="H2" s="60"/>
      <c r="I2" s="114"/>
    </row>
    <row r="3" spans="1:9">
      <c r="A3" s="271"/>
      <c r="B3" s="272"/>
      <c r="C3" s="245"/>
      <c r="D3" s="246"/>
      <c r="E3" s="246"/>
      <c r="F3" s="246"/>
      <c r="G3" s="246"/>
      <c r="H3" s="60" t="s">
        <v>182</v>
      </c>
      <c r="I3" s="114"/>
    </row>
    <row r="4" spans="1:9">
      <c r="A4" s="271"/>
      <c r="B4" s="272"/>
      <c r="C4" s="248"/>
      <c r="D4" s="249"/>
      <c r="E4" s="249"/>
      <c r="F4" s="249"/>
      <c r="G4" s="249"/>
      <c r="H4" s="60" t="s">
        <v>237</v>
      </c>
      <c r="I4" s="114"/>
    </row>
    <row r="5" spans="1:9" ht="13.5">
      <c r="A5" s="271"/>
      <c r="B5" s="272"/>
      <c r="C5" s="266" t="s">
        <v>184</v>
      </c>
      <c r="D5" s="267"/>
      <c r="E5" s="268"/>
      <c r="F5" s="266" t="s">
        <v>185</v>
      </c>
      <c r="G5" s="267"/>
      <c r="H5" s="60"/>
      <c r="I5" s="114"/>
    </row>
    <row r="6" spans="1:9" ht="19.5" customHeight="1">
      <c r="A6" s="273"/>
      <c r="B6" s="274"/>
      <c r="C6" s="266">
        <v>0</v>
      </c>
      <c r="D6" s="267"/>
      <c r="E6" s="268"/>
      <c r="F6" s="266" t="str">
        <f>'POA-01'!F6:H6</f>
        <v>15 DE OCTUBRE DE 2010</v>
      </c>
      <c r="G6" s="267"/>
      <c r="H6" s="60"/>
      <c r="I6" s="114"/>
    </row>
    <row r="7" spans="1:9">
      <c r="A7" s="339" t="s">
        <v>159</v>
      </c>
      <c r="B7" s="339"/>
      <c r="C7" s="339"/>
      <c r="D7" s="339"/>
      <c r="E7" s="339"/>
      <c r="F7" s="339"/>
      <c r="G7" s="339"/>
      <c r="H7" s="339"/>
      <c r="I7" s="114"/>
    </row>
    <row r="8" spans="1:9">
      <c r="A8" s="334" t="s">
        <v>107</v>
      </c>
      <c r="B8" s="334"/>
      <c r="C8" s="334"/>
      <c r="D8" s="334"/>
      <c r="E8" s="334"/>
      <c r="F8" s="334"/>
      <c r="G8" s="334"/>
      <c r="H8" s="334"/>
      <c r="I8" s="114"/>
    </row>
    <row r="9" spans="1:9" ht="13.5" thickBot="1">
      <c r="A9" s="57"/>
      <c r="B9" s="114"/>
      <c r="C9" s="114"/>
      <c r="D9" s="58" t="s">
        <v>105</v>
      </c>
      <c r="E9" s="46" t="s">
        <v>169</v>
      </c>
      <c r="I9" s="114"/>
    </row>
    <row r="10" spans="1:9" ht="13.5" thickBot="1">
      <c r="A10" s="335"/>
      <c r="B10" s="337" t="s">
        <v>26</v>
      </c>
      <c r="C10" s="330" t="s">
        <v>148</v>
      </c>
      <c r="D10" s="331"/>
      <c r="E10" s="332" t="s">
        <v>29</v>
      </c>
    </row>
    <row r="11" spans="1:9" ht="13.5" thickBot="1">
      <c r="A11" s="336"/>
      <c r="B11" s="338"/>
      <c r="C11" s="212" t="s">
        <v>149</v>
      </c>
      <c r="D11" s="212" t="s">
        <v>150</v>
      </c>
      <c r="E11" s="333"/>
    </row>
    <row r="12" spans="1:9">
      <c r="A12" s="209">
        <v>1000</v>
      </c>
      <c r="B12" s="209" t="s">
        <v>56</v>
      </c>
      <c r="C12" s="203">
        <f>SUM(C13:C14)</f>
        <v>0</v>
      </c>
      <c r="D12" s="203">
        <f>SUM(D13:D14)</f>
        <v>0</v>
      </c>
      <c r="E12" s="210">
        <f>SUM(C12:D12)</f>
        <v>0</v>
      </c>
    </row>
    <row r="13" spans="1:9">
      <c r="A13" s="202">
        <v>1001</v>
      </c>
      <c r="B13" s="202" t="s">
        <v>57</v>
      </c>
      <c r="C13" s="204">
        <f>('POA-02'!K17)/2</f>
        <v>0</v>
      </c>
      <c r="D13" s="204">
        <f>('POA-02'!K17)/2</f>
        <v>0</v>
      </c>
      <c r="E13" s="210">
        <f t="shared" ref="E13:E51" si="0">SUM(C13:D13)</f>
        <v>0</v>
      </c>
    </row>
    <row r="14" spans="1:9">
      <c r="A14" s="202">
        <v>1002</v>
      </c>
      <c r="B14" s="202" t="s">
        <v>58</v>
      </c>
      <c r="C14" s="204"/>
      <c r="D14" s="204"/>
      <c r="E14" s="210">
        <f t="shared" si="0"/>
        <v>0</v>
      </c>
    </row>
    <row r="15" spans="1:9">
      <c r="A15" s="201">
        <v>2000</v>
      </c>
      <c r="B15" s="201" t="s">
        <v>59</v>
      </c>
      <c r="C15" s="203">
        <f>SUM(C16:C45)</f>
        <v>0</v>
      </c>
      <c r="D15" s="203">
        <f>SUM(D16:D45)</f>
        <v>0</v>
      </c>
      <c r="E15" s="210">
        <f t="shared" si="0"/>
        <v>0</v>
      </c>
    </row>
    <row r="16" spans="1:9">
      <c r="A16" s="202">
        <v>2001</v>
      </c>
      <c r="B16" s="202" t="s">
        <v>60</v>
      </c>
      <c r="C16" s="211">
        <f>('POA-06'!E15/2)</f>
        <v>0</v>
      </c>
      <c r="D16" s="211">
        <f>('POA-06'!E15/2)</f>
        <v>0</v>
      </c>
      <c r="E16" s="206">
        <f t="shared" si="0"/>
        <v>0</v>
      </c>
    </row>
    <row r="17" spans="1:5">
      <c r="A17" s="202">
        <v>2002</v>
      </c>
      <c r="B17" s="202" t="s">
        <v>151</v>
      </c>
      <c r="C17" s="204">
        <f>('POA-06'!E16)/2</f>
        <v>0</v>
      </c>
      <c r="D17" s="204">
        <f>('POA-06'!E16)/2</f>
        <v>0</v>
      </c>
      <c r="E17" s="203">
        <f t="shared" si="0"/>
        <v>0</v>
      </c>
    </row>
    <row r="18" spans="1:5">
      <c r="A18" s="202" t="s">
        <v>62</v>
      </c>
      <c r="B18" s="202" t="s">
        <v>63</v>
      </c>
      <c r="C18" s="205"/>
      <c r="D18" s="205"/>
      <c r="E18" s="210">
        <f t="shared" si="0"/>
        <v>0</v>
      </c>
    </row>
    <row r="19" spans="1:5">
      <c r="A19" s="202" t="s">
        <v>64</v>
      </c>
      <c r="B19" s="202" t="s">
        <v>65</v>
      </c>
      <c r="C19" s="204"/>
      <c r="D19" s="204"/>
      <c r="E19" s="210">
        <f t="shared" si="0"/>
        <v>0</v>
      </c>
    </row>
    <row r="20" spans="1:5">
      <c r="A20" s="202" t="s">
        <v>66</v>
      </c>
      <c r="B20" s="202" t="s">
        <v>67</v>
      </c>
      <c r="C20" s="204"/>
      <c r="D20" s="204"/>
      <c r="E20" s="210">
        <f t="shared" si="0"/>
        <v>0</v>
      </c>
    </row>
    <row r="21" spans="1:5">
      <c r="A21" s="202">
        <v>2003</v>
      </c>
      <c r="B21" s="207" t="s">
        <v>68</v>
      </c>
      <c r="C21" s="204"/>
      <c r="D21" s="204"/>
      <c r="E21" s="210">
        <f t="shared" si="0"/>
        <v>0</v>
      </c>
    </row>
    <row r="22" spans="1:5">
      <c r="A22" s="201">
        <v>2004</v>
      </c>
      <c r="B22" s="202" t="s">
        <v>69</v>
      </c>
      <c r="C22" s="203"/>
      <c r="D22" s="204"/>
      <c r="E22" s="210">
        <f t="shared" si="0"/>
        <v>0</v>
      </c>
    </row>
    <row r="23" spans="1:5">
      <c r="A23" s="202" t="s">
        <v>70</v>
      </c>
      <c r="B23" s="202" t="s">
        <v>71</v>
      </c>
      <c r="C23" s="204"/>
      <c r="D23" s="204"/>
      <c r="E23" s="210">
        <f t="shared" si="0"/>
        <v>0</v>
      </c>
    </row>
    <row r="24" spans="1:5">
      <c r="A24" s="202" t="s">
        <v>72</v>
      </c>
      <c r="B24" s="202" t="s">
        <v>73</v>
      </c>
      <c r="C24" s="204"/>
      <c r="D24" s="204"/>
      <c r="E24" s="210">
        <f t="shared" si="0"/>
        <v>0</v>
      </c>
    </row>
    <row r="25" spans="1:5">
      <c r="A25" s="202" t="s">
        <v>74</v>
      </c>
      <c r="B25" s="202" t="s">
        <v>75</v>
      </c>
      <c r="C25" s="204"/>
      <c r="D25" s="204"/>
      <c r="E25" s="210">
        <f t="shared" si="0"/>
        <v>0</v>
      </c>
    </row>
    <row r="26" spans="1:5">
      <c r="A26" s="201">
        <v>2005</v>
      </c>
      <c r="B26" s="202" t="s">
        <v>76</v>
      </c>
      <c r="C26" s="203"/>
      <c r="D26" s="204"/>
      <c r="E26" s="210">
        <f t="shared" si="0"/>
        <v>0</v>
      </c>
    </row>
    <row r="27" spans="1:5">
      <c r="A27" s="202" t="s">
        <v>77</v>
      </c>
      <c r="B27" s="202" t="s">
        <v>78</v>
      </c>
      <c r="C27" s="204"/>
      <c r="D27" s="204"/>
      <c r="E27" s="210">
        <f t="shared" si="0"/>
        <v>0</v>
      </c>
    </row>
    <row r="28" spans="1:5">
      <c r="A28" s="202" t="s">
        <v>79</v>
      </c>
      <c r="B28" s="202" t="s">
        <v>80</v>
      </c>
      <c r="C28" s="204"/>
      <c r="D28" s="204"/>
      <c r="E28" s="210">
        <f t="shared" si="0"/>
        <v>0</v>
      </c>
    </row>
    <row r="29" spans="1:5">
      <c r="A29" s="201">
        <v>2006</v>
      </c>
      <c r="B29" s="202" t="s">
        <v>81</v>
      </c>
      <c r="C29" s="203"/>
      <c r="D29" s="204"/>
      <c r="E29" s="210">
        <f t="shared" si="0"/>
        <v>0</v>
      </c>
    </row>
    <row r="30" spans="1:5">
      <c r="A30" s="202" t="s">
        <v>82</v>
      </c>
      <c r="B30" s="202" t="s">
        <v>83</v>
      </c>
      <c r="C30" s="204"/>
      <c r="D30" s="204"/>
      <c r="E30" s="210">
        <f t="shared" si="0"/>
        <v>0</v>
      </c>
    </row>
    <row r="31" spans="1:5" ht="15.75" customHeight="1">
      <c r="A31" s="202" t="s">
        <v>84</v>
      </c>
      <c r="B31" s="207" t="s">
        <v>135</v>
      </c>
      <c r="C31" s="204"/>
      <c r="D31" s="204"/>
      <c r="E31" s="210">
        <f t="shared" si="0"/>
        <v>0</v>
      </c>
    </row>
    <row r="32" spans="1:5">
      <c r="A32" s="202" t="s">
        <v>85</v>
      </c>
      <c r="B32" s="202" t="s">
        <v>86</v>
      </c>
      <c r="C32" s="204"/>
      <c r="D32" s="204"/>
      <c r="E32" s="210">
        <f t="shared" si="0"/>
        <v>0</v>
      </c>
    </row>
    <row r="33" spans="1:8">
      <c r="A33" s="202">
        <v>2007</v>
      </c>
      <c r="B33" s="207" t="s">
        <v>152</v>
      </c>
      <c r="C33" s="203">
        <f>'POA-04'!I18</f>
        <v>0</v>
      </c>
      <c r="D33" s="203">
        <f>('POA-04'!I19)+('POA-04'!I20)</f>
        <v>0</v>
      </c>
      <c r="E33" s="210">
        <f t="shared" si="0"/>
        <v>0</v>
      </c>
    </row>
    <row r="34" spans="1:8">
      <c r="A34" s="202">
        <v>2008</v>
      </c>
      <c r="B34" s="207" t="s">
        <v>88</v>
      </c>
      <c r="C34" s="204"/>
      <c r="D34" s="204"/>
      <c r="E34" s="210">
        <f t="shared" si="0"/>
        <v>0</v>
      </c>
      <c r="H34" s="20"/>
    </row>
    <row r="35" spans="1:8">
      <c r="A35" s="202">
        <v>2009</v>
      </c>
      <c r="B35" s="202" t="s">
        <v>89</v>
      </c>
      <c r="C35" s="204"/>
      <c r="D35" s="204"/>
      <c r="E35" s="210">
        <f t="shared" si="0"/>
        <v>0</v>
      </c>
    </row>
    <row r="36" spans="1:8">
      <c r="A36" s="202">
        <v>2010</v>
      </c>
      <c r="B36" s="207" t="s">
        <v>90</v>
      </c>
      <c r="C36" s="204"/>
      <c r="D36" s="204"/>
      <c r="E36" s="210">
        <f t="shared" si="0"/>
        <v>0</v>
      </c>
    </row>
    <row r="37" spans="1:8">
      <c r="A37" s="202">
        <v>2011</v>
      </c>
      <c r="B37" s="202" t="s">
        <v>91</v>
      </c>
      <c r="C37" s="204"/>
      <c r="D37" s="204"/>
      <c r="E37" s="210">
        <f t="shared" si="0"/>
        <v>0</v>
      </c>
    </row>
    <row r="38" spans="1:8">
      <c r="A38" s="202">
        <v>2012</v>
      </c>
      <c r="B38" s="207" t="s">
        <v>92</v>
      </c>
      <c r="C38" s="204"/>
      <c r="D38" s="204"/>
      <c r="E38" s="210">
        <f t="shared" si="0"/>
        <v>0</v>
      </c>
    </row>
    <row r="39" spans="1:8">
      <c r="A39" s="202">
        <v>2013</v>
      </c>
      <c r="B39" s="202" t="s">
        <v>93</v>
      </c>
      <c r="C39" s="204"/>
      <c r="D39" s="204"/>
      <c r="E39" s="210">
        <f t="shared" si="0"/>
        <v>0</v>
      </c>
    </row>
    <row r="40" spans="1:8">
      <c r="A40" s="202">
        <v>2014</v>
      </c>
      <c r="B40" s="202" t="s">
        <v>94</v>
      </c>
      <c r="C40" s="204"/>
      <c r="D40" s="204"/>
      <c r="E40" s="210">
        <f t="shared" si="0"/>
        <v>0</v>
      </c>
    </row>
    <row r="41" spans="1:8">
      <c r="A41" s="202">
        <v>2015</v>
      </c>
      <c r="B41" s="202" t="s">
        <v>153</v>
      </c>
      <c r="C41" s="204"/>
      <c r="D41" s="204"/>
      <c r="E41" s="210">
        <f t="shared" si="0"/>
        <v>0</v>
      </c>
    </row>
    <row r="42" spans="1:8">
      <c r="A42" s="202" t="s">
        <v>95</v>
      </c>
      <c r="B42" s="202" t="s">
        <v>96</v>
      </c>
      <c r="C42" s="204"/>
      <c r="D42" s="204"/>
      <c r="E42" s="210">
        <f t="shared" si="0"/>
        <v>0</v>
      </c>
    </row>
    <row r="43" spans="1:8">
      <c r="A43" s="202" t="s">
        <v>97</v>
      </c>
      <c r="B43" s="202" t="s">
        <v>98</v>
      </c>
      <c r="C43" s="204"/>
      <c r="D43" s="204"/>
      <c r="E43" s="210">
        <f t="shared" si="0"/>
        <v>0</v>
      </c>
    </row>
    <row r="44" spans="1:8">
      <c r="A44" s="202">
        <v>2016</v>
      </c>
      <c r="B44" s="202" t="s">
        <v>154</v>
      </c>
      <c r="C44" s="204"/>
      <c r="D44" s="204"/>
      <c r="E44" s="210">
        <f t="shared" si="0"/>
        <v>0</v>
      </c>
    </row>
    <row r="45" spans="1:8">
      <c r="A45" s="202">
        <v>2017</v>
      </c>
      <c r="B45" s="202" t="s">
        <v>100</v>
      </c>
      <c r="C45" s="204"/>
      <c r="D45" s="204"/>
      <c r="E45" s="210">
        <f t="shared" si="0"/>
        <v>0</v>
      </c>
    </row>
    <row r="46" spans="1:8">
      <c r="A46" s="201">
        <v>3000</v>
      </c>
      <c r="B46" s="202" t="s">
        <v>101</v>
      </c>
      <c r="C46" s="203"/>
      <c r="D46" s="203"/>
      <c r="E46" s="210">
        <f t="shared" si="0"/>
        <v>0</v>
      </c>
    </row>
    <row r="47" spans="1:8">
      <c r="A47" s="201">
        <v>4000</v>
      </c>
      <c r="B47" s="201" t="s">
        <v>102</v>
      </c>
      <c r="C47" s="204">
        <f>(('POA-05'!C19)+('POA-05'!C20/2))</f>
        <v>7500000</v>
      </c>
      <c r="D47" s="204">
        <f>(('POA-05'!C18)+('POA-05'!C20/2))</f>
        <v>7500000</v>
      </c>
      <c r="E47" s="203">
        <f t="shared" si="0"/>
        <v>15000000</v>
      </c>
    </row>
    <row r="48" spans="1:8">
      <c r="A48" s="201">
        <v>5000</v>
      </c>
      <c r="B48" s="201" t="s">
        <v>155</v>
      </c>
      <c r="C48" s="204"/>
      <c r="D48" s="204"/>
      <c r="E48" s="210">
        <f t="shared" si="0"/>
        <v>0</v>
      </c>
    </row>
    <row r="49" spans="1:5">
      <c r="A49" s="201">
        <v>6000</v>
      </c>
      <c r="B49" s="201" t="s">
        <v>103</v>
      </c>
      <c r="C49" s="203"/>
      <c r="D49" s="203"/>
      <c r="E49" s="210">
        <f t="shared" si="0"/>
        <v>0</v>
      </c>
    </row>
    <row r="50" spans="1:5">
      <c r="A50" s="201">
        <v>7000</v>
      </c>
      <c r="B50" s="201" t="s">
        <v>104</v>
      </c>
      <c r="C50" s="203"/>
      <c r="D50" s="203"/>
      <c r="E50" s="210">
        <f t="shared" si="0"/>
        <v>0</v>
      </c>
    </row>
    <row r="51" spans="1:5">
      <c r="A51" s="171"/>
      <c r="B51" s="171" t="s">
        <v>29</v>
      </c>
      <c r="C51" s="172">
        <f>+C12+C15+C46+C47+C48+C49+C50</f>
        <v>7500000</v>
      </c>
      <c r="D51" s="172">
        <f>+D12+D15+D46+D47+D48+D49+D50</f>
        <v>7500000</v>
      </c>
      <c r="E51" s="172">
        <f t="shared" si="0"/>
        <v>15000000</v>
      </c>
    </row>
  </sheetData>
  <mergeCells count="12">
    <mergeCell ref="C5:E5"/>
    <mergeCell ref="F5:G5"/>
    <mergeCell ref="C10:D10"/>
    <mergeCell ref="E10:E11"/>
    <mergeCell ref="A8:H8"/>
    <mergeCell ref="A10:A11"/>
    <mergeCell ref="B10:B11"/>
    <mergeCell ref="C6:E6"/>
    <mergeCell ref="F6:G6"/>
    <mergeCell ref="A1:B6"/>
    <mergeCell ref="A7:H7"/>
    <mergeCell ref="C1:G4"/>
  </mergeCells>
  <phoneticPr fontId="16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9"/>
  <sheetViews>
    <sheetView topLeftCell="A7" zoomScaleNormal="100" workbookViewId="0">
      <selection activeCell="G44" sqref="G44"/>
    </sheetView>
  </sheetViews>
  <sheetFormatPr baseColWidth="10" defaultRowHeight="12.75"/>
  <cols>
    <col min="2" max="2" width="17.5703125" customWidth="1"/>
    <col min="3" max="3" width="20.85546875" customWidth="1"/>
    <col min="4" max="4" width="19" customWidth="1"/>
    <col min="5" max="5" width="22" customWidth="1"/>
    <col min="6" max="6" width="17.28515625" customWidth="1"/>
    <col min="7" max="7" width="10" customWidth="1"/>
    <col min="8" max="8" width="12.5703125" customWidth="1"/>
  </cols>
  <sheetData>
    <row r="1" spans="1:8">
      <c r="A1" s="285"/>
      <c r="B1" s="285"/>
      <c r="C1" s="285"/>
      <c r="D1" s="243" t="s">
        <v>240</v>
      </c>
      <c r="E1" s="243"/>
      <c r="F1" s="243"/>
      <c r="G1" s="243"/>
      <c r="H1" s="60"/>
    </row>
    <row r="2" spans="1:8">
      <c r="A2" s="285"/>
      <c r="B2" s="285"/>
      <c r="C2" s="285"/>
      <c r="D2" s="246"/>
      <c r="E2" s="246"/>
      <c r="F2" s="246"/>
      <c r="G2" s="246"/>
      <c r="H2" s="60"/>
    </row>
    <row r="3" spans="1:8">
      <c r="A3" s="285"/>
      <c r="B3" s="285"/>
      <c r="C3" s="285"/>
      <c r="D3" s="246"/>
      <c r="E3" s="246"/>
      <c r="F3" s="246"/>
      <c r="G3" s="246"/>
      <c r="H3" s="60" t="s">
        <v>182</v>
      </c>
    </row>
    <row r="4" spans="1:8">
      <c r="A4" s="285"/>
      <c r="B4" s="285"/>
      <c r="C4" s="285"/>
      <c r="D4" s="249"/>
      <c r="E4" s="249"/>
      <c r="F4" s="249"/>
      <c r="G4" s="249"/>
      <c r="H4" s="60" t="s">
        <v>183</v>
      </c>
    </row>
    <row r="5" spans="1:8" ht="13.5">
      <c r="A5" s="285"/>
      <c r="B5" s="285"/>
      <c r="C5" s="285"/>
      <c r="D5" s="267" t="s">
        <v>184</v>
      </c>
      <c r="E5" s="268"/>
      <c r="F5" s="266" t="s">
        <v>185</v>
      </c>
      <c r="G5" s="267"/>
      <c r="H5" s="60"/>
    </row>
    <row r="6" spans="1:8" ht="14.25" customHeight="1">
      <c r="A6" s="285"/>
      <c r="B6" s="285"/>
      <c r="C6" s="285"/>
      <c r="D6" s="266">
        <v>0</v>
      </c>
      <c r="E6" s="268"/>
      <c r="F6" s="266" t="str">
        <f>'POA-01'!F6:H6</f>
        <v>15 DE OCTUBRE DE 2010</v>
      </c>
      <c r="G6" s="267"/>
      <c r="H6" s="60"/>
    </row>
    <row r="7" spans="1:8" ht="16.5">
      <c r="A7" s="71"/>
      <c r="B7" s="71"/>
      <c r="C7" s="340" t="s">
        <v>168</v>
      </c>
      <c r="D7" s="340"/>
      <c r="E7" s="340"/>
      <c r="F7" s="340"/>
      <c r="G7" s="69" t="str">
        <f>'[2]POA-01'!I3</f>
        <v>CODIGO</v>
      </c>
      <c r="H7" s="70" t="s">
        <v>169</v>
      </c>
    </row>
    <row r="8" spans="1:8" ht="15" customHeight="1">
      <c r="C8" s="4"/>
      <c r="D8" s="5" t="s">
        <v>26</v>
      </c>
      <c r="E8" s="33" t="s">
        <v>49</v>
      </c>
    </row>
    <row r="9" spans="1:8">
      <c r="C9" s="5">
        <v>1000</v>
      </c>
      <c r="D9" s="34" t="s">
        <v>165</v>
      </c>
      <c r="E9" s="6">
        <f>'POA-07'!C11</f>
        <v>0</v>
      </c>
    </row>
    <row r="10" spans="1:8" hidden="1">
      <c r="C10" s="4">
        <v>1001</v>
      </c>
      <c r="D10" s="35" t="s">
        <v>57</v>
      </c>
      <c r="E10" s="36">
        <f>'[2]POA-02'!J21</f>
        <v>70390000</v>
      </c>
    </row>
    <row r="11" spans="1:8" hidden="1">
      <c r="C11" s="4">
        <v>1002</v>
      </c>
      <c r="D11" s="35" t="s">
        <v>58</v>
      </c>
      <c r="E11" s="36">
        <f>'[2]POA-02'!J27</f>
        <v>0</v>
      </c>
    </row>
    <row r="12" spans="1:8">
      <c r="C12" s="5">
        <v>2000</v>
      </c>
      <c r="D12" s="35" t="s">
        <v>166</v>
      </c>
      <c r="E12" s="6">
        <f>'POA-07'!C14</f>
        <v>0</v>
      </c>
    </row>
    <row r="13" spans="1:8" hidden="1">
      <c r="C13" s="4">
        <v>2001</v>
      </c>
      <c r="D13" s="35" t="s">
        <v>60</v>
      </c>
      <c r="E13" s="8">
        <f>'[2]POA-04'!G24</f>
        <v>0</v>
      </c>
    </row>
    <row r="14" spans="1:8" hidden="1">
      <c r="C14" s="4">
        <v>2002</v>
      </c>
      <c r="D14" s="35" t="s">
        <v>61</v>
      </c>
      <c r="E14" s="8">
        <f>'[2]POA-03'!H35</f>
        <v>7436260</v>
      </c>
    </row>
    <row r="15" spans="1:8" hidden="1">
      <c r="C15" s="4" t="s">
        <v>62</v>
      </c>
      <c r="D15" s="35" t="s">
        <v>63</v>
      </c>
      <c r="E15" s="8"/>
    </row>
    <row r="16" spans="1:8" hidden="1">
      <c r="C16" s="4" t="s">
        <v>64</v>
      </c>
      <c r="D16" s="35" t="s">
        <v>65</v>
      </c>
      <c r="E16" s="8"/>
    </row>
    <row r="17" spans="3:5" hidden="1">
      <c r="C17" s="4" t="s">
        <v>66</v>
      </c>
      <c r="D17" s="35" t="s">
        <v>67</v>
      </c>
      <c r="E17" s="8"/>
    </row>
    <row r="18" spans="3:5" ht="21.75" hidden="1">
      <c r="C18" s="4">
        <v>2003</v>
      </c>
      <c r="D18" s="37" t="s">
        <v>68</v>
      </c>
      <c r="E18" s="36">
        <f>'[2]POA-06'!D12</f>
        <v>0</v>
      </c>
    </row>
    <row r="19" spans="3:5" hidden="1">
      <c r="C19" s="4">
        <v>2004</v>
      </c>
      <c r="D19" s="35" t="s">
        <v>69</v>
      </c>
      <c r="E19" s="36">
        <f>'[2]POA-06'!D13</f>
        <v>0</v>
      </c>
    </row>
    <row r="20" spans="3:5" hidden="1">
      <c r="C20" s="4" t="s">
        <v>70</v>
      </c>
      <c r="D20" s="35" t="s">
        <v>71</v>
      </c>
      <c r="E20" s="8"/>
    </row>
    <row r="21" spans="3:5" hidden="1">
      <c r="C21" s="4" t="s">
        <v>72</v>
      </c>
      <c r="D21" s="35" t="s">
        <v>73</v>
      </c>
      <c r="E21" s="8"/>
    </row>
    <row r="22" spans="3:5" hidden="1">
      <c r="C22" s="4" t="s">
        <v>74</v>
      </c>
      <c r="D22" s="35" t="s">
        <v>75</v>
      </c>
      <c r="E22" s="8"/>
    </row>
    <row r="23" spans="3:5" hidden="1">
      <c r="C23" s="4">
        <v>2005</v>
      </c>
      <c r="D23" s="35" t="s">
        <v>76</v>
      </c>
      <c r="E23" s="36">
        <v>0</v>
      </c>
    </row>
    <row r="24" spans="3:5" hidden="1">
      <c r="C24" s="4" t="s">
        <v>77</v>
      </c>
      <c r="D24" s="35" t="s">
        <v>78</v>
      </c>
      <c r="E24" s="8"/>
    </row>
    <row r="25" spans="3:5" hidden="1">
      <c r="C25" s="4" t="s">
        <v>79</v>
      </c>
      <c r="D25" s="35" t="s">
        <v>80</v>
      </c>
      <c r="E25" s="8"/>
    </row>
    <row r="26" spans="3:5" hidden="1">
      <c r="C26" s="4">
        <v>2006</v>
      </c>
      <c r="D26" s="35" t="s">
        <v>81</v>
      </c>
      <c r="E26" s="36">
        <f>'[2]POA-06'!D15</f>
        <v>27145000</v>
      </c>
    </row>
    <row r="27" spans="3:5" hidden="1">
      <c r="C27" s="4" t="s">
        <v>82</v>
      </c>
      <c r="D27" s="35" t="s">
        <v>83</v>
      </c>
      <c r="E27" s="8"/>
    </row>
    <row r="28" spans="3:5" ht="21.75" hidden="1">
      <c r="C28" s="4" t="s">
        <v>84</v>
      </c>
      <c r="D28" s="37" t="s">
        <v>135</v>
      </c>
      <c r="E28" s="8"/>
    </row>
    <row r="29" spans="3:5" hidden="1">
      <c r="C29" s="4" t="s">
        <v>85</v>
      </c>
      <c r="D29" s="35" t="s">
        <v>86</v>
      </c>
      <c r="E29" s="8"/>
    </row>
    <row r="30" spans="3:5" ht="21.75" hidden="1">
      <c r="C30" s="4">
        <v>2007</v>
      </c>
      <c r="D30" s="37" t="s">
        <v>87</v>
      </c>
      <c r="E30" s="36">
        <f>'[2]POA-06'!D16</f>
        <v>0</v>
      </c>
    </row>
    <row r="31" spans="3:5" ht="21.75" hidden="1">
      <c r="C31" s="4">
        <v>2008</v>
      </c>
      <c r="D31" s="37" t="s">
        <v>88</v>
      </c>
      <c r="E31" s="36">
        <f>'[2]POA-06'!D14</f>
        <v>0</v>
      </c>
    </row>
    <row r="32" spans="3:5" hidden="1">
      <c r="C32" s="4">
        <v>2009</v>
      </c>
      <c r="D32" s="35" t="s">
        <v>89</v>
      </c>
      <c r="E32" s="36">
        <v>0</v>
      </c>
    </row>
    <row r="33" spans="1:5" ht="21.75" hidden="1">
      <c r="C33" s="4">
        <v>2010</v>
      </c>
      <c r="D33" s="37" t="s">
        <v>90</v>
      </c>
      <c r="E33" s="36">
        <v>0</v>
      </c>
    </row>
    <row r="34" spans="1:5" hidden="1">
      <c r="C34" s="4">
        <v>2011</v>
      </c>
      <c r="D34" s="35" t="s">
        <v>91</v>
      </c>
      <c r="E34" s="36">
        <f>'[2]POA-06'!D20</f>
        <v>0</v>
      </c>
    </row>
    <row r="35" spans="1:5" ht="21.75" hidden="1">
      <c r="C35" s="4">
        <v>2012</v>
      </c>
      <c r="D35" s="37" t="s">
        <v>92</v>
      </c>
      <c r="E35" s="36">
        <f>'[2]POA-06'!D21</f>
        <v>0</v>
      </c>
    </row>
    <row r="36" spans="1:5" hidden="1">
      <c r="C36" s="4">
        <v>2013</v>
      </c>
      <c r="D36" s="35" t="s">
        <v>93</v>
      </c>
      <c r="E36" s="36">
        <f>'[2]POA-06'!D19</f>
        <v>0</v>
      </c>
    </row>
    <row r="37" spans="1:5" hidden="1">
      <c r="C37" s="4">
        <v>2014</v>
      </c>
      <c r="D37" s="35" t="s">
        <v>94</v>
      </c>
      <c r="E37" s="36">
        <v>0</v>
      </c>
    </row>
    <row r="38" spans="1:5" hidden="1">
      <c r="C38" s="4">
        <v>2015</v>
      </c>
      <c r="D38" s="35" t="s">
        <v>153</v>
      </c>
      <c r="E38" s="36">
        <f>'[2]POA-06'!D24</f>
        <v>6000000</v>
      </c>
    </row>
    <row r="39" spans="1:5" hidden="1">
      <c r="C39" s="4" t="s">
        <v>95</v>
      </c>
      <c r="D39" s="35" t="s">
        <v>96</v>
      </c>
      <c r="E39" s="8"/>
    </row>
    <row r="40" spans="1:5" hidden="1">
      <c r="C40" s="4" t="s">
        <v>97</v>
      </c>
      <c r="D40" s="35" t="s">
        <v>98</v>
      </c>
      <c r="E40" s="8"/>
    </row>
    <row r="41" spans="1:5" hidden="1">
      <c r="C41" s="4">
        <v>2016</v>
      </c>
      <c r="D41" s="35" t="s">
        <v>99</v>
      </c>
      <c r="E41" s="8">
        <f>'[2]POA-06'!D25</f>
        <v>0</v>
      </c>
    </row>
    <row r="42" spans="1:5" hidden="1">
      <c r="C42" s="4">
        <v>2017</v>
      </c>
      <c r="D42" s="35" t="s">
        <v>100</v>
      </c>
      <c r="E42" s="8">
        <v>0</v>
      </c>
    </row>
    <row r="43" spans="1:5" hidden="1">
      <c r="C43" s="5">
        <v>3000</v>
      </c>
      <c r="D43" s="35" t="s">
        <v>101</v>
      </c>
      <c r="E43" s="7">
        <v>0</v>
      </c>
    </row>
    <row r="44" spans="1:5">
      <c r="C44" s="5">
        <v>5000</v>
      </c>
      <c r="D44" s="35" t="s">
        <v>167</v>
      </c>
      <c r="E44" s="6">
        <f>'POA-07'!C46</f>
        <v>15000000</v>
      </c>
    </row>
    <row r="45" spans="1:5" ht="15" customHeight="1">
      <c r="C45" s="5"/>
      <c r="D45" s="4"/>
      <c r="E45" s="6">
        <f>'POA-07'!C50</f>
        <v>15000000</v>
      </c>
    </row>
    <row r="46" spans="1:5" hidden="1">
      <c r="A46" s="5">
        <v>7000</v>
      </c>
      <c r="B46" s="4" t="s">
        <v>104</v>
      </c>
      <c r="C46" s="6">
        <v>0</v>
      </c>
    </row>
    <row r="47" spans="1:5" hidden="1">
      <c r="A47" s="5"/>
      <c r="B47" s="5" t="s">
        <v>29</v>
      </c>
      <c r="C47" s="6" t="e">
        <f>+E9+E12+E43+#REF!+E44+E45+C46</f>
        <v>#REF!</v>
      </c>
    </row>
    <row r="49" spans="9:9">
      <c r="I49" s="20"/>
    </row>
  </sheetData>
  <mergeCells count="7">
    <mergeCell ref="C7:F7"/>
    <mergeCell ref="D1:G4"/>
    <mergeCell ref="D5:E5"/>
    <mergeCell ref="F5:G5"/>
    <mergeCell ref="F6:G6"/>
    <mergeCell ref="A1:C6"/>
    <mergeCell ref="D6:E6"/>
  </mergeCells>
  <phoneticPr fontId="0" type="noConversion"/>
  <printOptions horizontalCentered="1" verticalCentered="1"/>
  <pageMargins left="0.94488188976377963" right="0.94488188976377963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POA-01</vt:lpstr>
      <vt:lpstr>POA-02</vt:lpstr>
      <vt:lpstr>POA-03</vt:lpstr>
      <vt:lpstr>POA-04</vt:lpstr>
      <vt:lpstr>POA-05</vt:lpstr>
      <vt:lpstr>POA-06</vt:lpstr>
      <vt:lpstr>POA-07</vt:lpstr>
      <vt:lpstr>POA-ACT</vt:lpstr>
      <vt:lpstr>grafico</vt:lpstr>
      <vt:lpstr>'POA-ACT'!Títulos_a_imprimir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2011-01-20T22:01:05Z</cp:lastPrinted>
  <dcterms:created xsi:type="dcterms:W3CDTF">2004-12-29T19:49:42Z</dcterms:created>
  <dcterms:modified xsi:type="dcterms:W3CDTF">2012-02-24T16:24:22Z</dcterms:modified>
</cp:coreProperties>
</file>