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80" windowWidth="9450" windowHeight="6675" activeTab="7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-ACT" sheetId="12" r:id="rId8"/>
    <sheet name="GRAFICOS" sheetId="11" r:id="rId9"/>
  </sheets>
  <externalReferences>
    <externalReference r:id="rId10"/>
  </externalReferences>
  <definedNames>
    <definedName name="_xlnm.Print_Area" localSheetId="4">'POA-05'!$A$1:$J$25</definedName>
    <definedName name="_xlnm.Print_Area" localSheetId="6">'POA-07'!$A$1:$P$53</definedName>
    <definedName name="_xlnm.Print_Titles" localSheetId="0">'POA-01'!$1:$16</definedName>
    <definedName name="_xlnm.Print_Titles" localSheetId="7">'POA-ACT'!$1:$14</definedName>
  </definedNames>
  <calcPr calcId="125725"/>
</workbook>
</file>

<file path=xl/calcChain.xml><?xml version="1.0" encoding="utf-8"?>
<calcChain xmlns="http://schemas.openxmlformats.org/spreadsheetml/2006/main">
  <c r="G51" i="12"/>
  <c r="D51"/>
  <c r="M50" i="4"/>
  <c r="J50"/>
  <c r="M53"/>
  <c r="C50"/>
  <c r="E17" i="11" s="1"/>
  <c r="C17" i="6"/>
  <c r="C20" s="1"/>
  <c r="C10" i="11"/>
  <c r="C10" i="12"/>
  <c r="C10" i="5"/>
  <c r="C10" i="6"/>
  <c r="C10" i="7"/>
  <c r="C10" i="8"/>
  <c r="C12"/>
  <c r="C10" i="9"/>
  <c r="C12" i="1"/>
  <c r="C10" s="1"/>
  <c r="G15" i="12"/>
  <c r="L14" i="4"/>
  <c r="M14"/>
  <c r="N14"/>
  <c r="O14"/>
  <c r="K14"/>
  <c r="C12" i="11"/>
  <c r="C12" i="12"/>
  <c r="C12" i="5"/>
  <c r="C12" i="6"/>
  <c r="C12" i="7"/>
  <c r="C12" i="9"/>
  <c r="G19" i="4"/>
  <c r="H19"/>
  <c r="I19"/>
  <c r="P19"/>
  <c r="P18"/>
  <c r="P20"/>
  <c r="P23"/>
  <c r="P28"/>
  <c r="P31"/>
  <c r="O35"/>
  <c r="P35" s="1"/>
  <c r="P36"/>
  <c r="F37"/>
  <c r="G37"/>
  <c r="H37"/>
  <c r="I37"/>
  <c r="J37"/>
  <c r="K37"/>
  <c r="L37"/>
  <c r="M37"/>
  <c r="P37" s="1"/>
  <c r="N37"/>
  <c r="O37"/>
  <c r="P38"/>
  <c r="P39"/>
  <c r="P40"/>
  <c r="P41"/>
  <c r="D42"/>
  <c r="E42"/>
  <c r="F42"/>
  <c r="G42"/>
  <c r="H42"/>
  <c r="I42"/>
  <c r="J42"/>
  <c r="K42"/>
  <c r="L42"/>
  <c r="M42"/>
  <c r="N42"/>
  <c r="O42"/>
  <c r="P42"/>
  <c r="D43"/>
  <c r="P43"/>
  <c r="P46"/>
  <c r="P47"/>
  <c r="F18" i="12"/>
  <c r="G18"/>
  <c r="H17"/>
  <c r="C18"/>
  <c r="H18" s="1"/>
  <c r="H19"/>
  <c r="H20"/>
  <c r="C15"/>
  <c r="D15"/>
  <c r="E15"/>
  <c r="F15"/>
  <c r="F54"/>
  <c r="H24"/>
  <c r="H25"/>
  <c r="H29"/>
  <c r="H32"/>
  <c r="H36"/>
  <c r="H37"/>
  <c r="H38"/>
  <c r="H39"/>
  <c r="H40"/>
  <c r="H41"/>
  <c r="H42"/>
  <c r="H43"/>
  <c r="H44"/>
  <c r="H47"/>
  <c r="H48"/>
  <c r="H49"/>
  <c r="H50"/>
  <c r="H52"/>
  <c r="H53"/>
  <c r="G54"/>
  <c r="E18"/>
  <c r="D18"/>
  <c r="H46"/>
  <c r="H45"/>
  <c r="H35"/>
  <c r="H34"/>
  <c r="H33"/>
  <c r="H31"/>
  <c r="H30"/>
  <c r="H28"/>
  <c r="H27"/>
  <c r="H26"/>
  <c r="H23"/>
  <c r="H22"/>
  <c r="H16"/>
  <c r="C23" i="4"/>
  <c r="C24"/>
  <c r="C28"/>
  <c r="C31"/>
  <c r="C36"/>
  <c r="C37"/>
  <c r="C38"/>
  <c r="C39"/>
  <c r="C40"/>
  <c r="C41"/>
  <c r="C42"/>
  <c r="C43"/>
  <c r="C46"/>
  <c r="C25" i="6"/>
  <c r="C49" i="4"/>
  <c r="D20" i="11"/>
  <c r="E18"/>
  <c r="D16"/>
  <c r="C16"/>
  <c r="D15"/>
  <c r="C15"/>
  <c r="C14"/>
  <c r="C13"/>
  <c r="D14"/>
  <c r="D13"/>
  <c r="H26" i="8"/>
  <c r="C19" i="4" s="1"/>
  <c r="G23" i="7"/>
  <c r="C18" i="4" s="1"/>
  <c r="C17" s="1"/>
  <c r="J26" i="9"/>
  <c r="P50" i="4"/>
  <c r="D20" i="1"/>
  <c r="E20"/>
  <c r="F20"/>
  <c r="G20"/>
  <c r="J20"/>
  <c r="P49" i="4"/>
  <c r="J24" i="1"/>
  <c r="D24"/>
  <c r="D52" i="4"/>
  <c r="P52" s="1"/>
  <c r="E52"/>
  <c r="G52"/>
  <c r="I52"/>
  <c r="K52"/>
  <c r="M52"/>
  <c r="N52"/>
  <c r="D51"/>
  <c r="O51"/>
  <c r="P51"/>
  <c r="K48"/>
  <c r="O48"/>
  <c r="O53" s="1"/>
  <c r="F17"/>
  <c r="I48"/>
  <c r="I53"/>
  <c r="M48"/>
  <c r="D17"/>
  <c r="P16"/>
  <c r="P14"/>
  <c r="P15"/>
  <c r="D48"/>
  <c r="E48"/>
  <c r="F48"/>
  <c r="F53" s="1"/>
  <c r="G48"/>
  <c r="H48"/>
  <c r="J48"/>
  <c r="J53" s="1"/>
  <c r="L48"/>
  <c r="N48"/>
  <c r="N53" s="1"/>
  <c r="J20" i="9"/>
  <c r="J28" s="1"/>
  <c r="I10" i="4"/>
  <c r="J18" i="9"/>
  <c r="J19"/>
  <c r="H17" i="4"/>
  <c r="H53" s="1"/>
  <c r="L53"/>
  <c r="P21"/>
  <c r="P22"/>
  <c r="P25"/>
  <c r="P26"/>
  <c r="P27"/>
  <c r="P29"/>
  <c r="P30"/>
  <c r="P34"/>
  <c r="P44"/>
  <c r="P45"/>
  <c r="D16" i="5"/>
  <c r="H51" i="12"/>
  <c r="C14" i="4"/>
  <c r="E13" i="11"/>
  <c r="D53" i="4"/>
  <c r="E17"/>
  <c r="E53" s="1"/>
  <c r="G17"/>
  <c r="G53" s="1"/>
  <c r="D54" i="12"/>
  <c r="E54"/>
  <c r="C54"/>
  <c r="C29" i="1"/>
  <c r="H15" i="12"/>
  <c r="K53" i="4"/>
  <c r="E16" i="11"/>
  <c r="E15"/>
  <c r="H54" i="12" l="1"/>
  <c r="P17" i="4"/>
  <c r="P48"/>
  <c r="C53"/>
  <c r="E20" i="11" s="1"/>
  <c r="E14"/>
  <c r="P53" i="4" l="1"/>
</calcChain>
</file>

<file path=xl/comments1.xml><?xml version="1.0" encoding="utf-8"?>
<comments xmlns="http://schemas.openxmlformats.org/spreadsheetml/2006/main">
  <authors>
    <author>Preferred Customer</author>
  </authors>
  <commentList>
    <comment ref="I17" authorId="0">
      <text>
        <r>
          <rPr>
            <b/>
            <sz val="8"/>
            <color indexed="81"/>
            <rFont val="Tahoma"/>
            <family val="2"/>
          </rPr>
          <t>Preferred Customer:</t>
        </r>
        <r>
          <rPr>
            <sz val="8"/>
            <color indexed="81"/>
            <rFont val="Tahoma"/>
            <family val="2"/>
          </rPr>
          <t xml:space="preserve">
meta trienio, ahora quinquenio (2007-2011)
</t>
        </r>
      </text>
    </comment>
  </commentList>
</comments>
</file>

<file path=xl/sharedStrings.xml><?xml version="1.0" encoding="utf-8"?>
<sst xmlns="http://schemas.openxmlformats.org/spreadsheetml/2006/main" count="389" uniqueCount="206">
  <si>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</si>
  <si>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</si>
  <si>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</si>
  <si>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</si>
  <si>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</si>
  <si>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</si>
  <si>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</si>
  <si>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</si>
  <si>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</si>
  <si>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</si>
  <si>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</si>
  <si>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</si>
  <si>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</si>
  <si>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</si>
  <si>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</si>
  <si>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</si>
  <si>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</si>
  <si>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</si>
  <si>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</si>
  <si>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</si>
  <si>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</si>
  <si>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</si>
  <si>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</si>
  <si>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</si>
  <si>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</si>
  <si>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</si>
  <si>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</si>
  <si>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</si>
  <si>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</si>
  <si>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</si>
  <si>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</si>
  <si>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</si>
  <si>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</si>
  <si>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</si>
  <si>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</si>
  <si>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</si>
  <si>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</si>
  <si>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</si>
  <si>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</si>
  <si>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</si>
  <si>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</si>
  <si>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</si>
  <si>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</si>
  <si>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</si>
  <si>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</si>
  <si>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</si>
  <si>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</si>
  <si>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</si>
  <si>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</si>
  <si>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CRONOGRAMA DE DESEMBOLSO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</si>
  <si>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</si>
  <si>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</si>
  <si>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</si>
  <si>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</si>
  <si>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</si>
  <si>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</si>
  <si>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</si>
  <si>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</si>
  <si>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</si>
  <si>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</si>
  <si>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</si>
  <si>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</si>
  <si>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</si>
  <si>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</si>
  <si>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</si>
  <si>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</si>
  <si>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</si>
  <si>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</si>
  <si>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</si>
  <si>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</si>
  <si>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</si>
  <si>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</si>
  <si>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</si>
  <si>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</si>
  <si>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</si>
  <si>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</si>
  <si>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</si>
  <si>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</si>
  <si>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</si>
  <si>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</si>
  <si>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</si>
  <si>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</si>
  <si>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</si>
  <si>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</si>
  <si>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</si>
  <si>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</si>
  <si>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</si>
  <si>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</si>
  <si>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</si>
  <si>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</si>
  <si>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</si>
  <si>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</si>
  <si>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</si>
  <si>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</si>
  <si>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</si>
  <si>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</si>
  <si>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</si>
  <si>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</si>
  <si>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</si>
  <si>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</si>
  <si>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</si>
  <si>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</si>
  <si>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</si>
  <si>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</si>
  <si>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</si>
  <si>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</si>
  <si>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</si>
  <si>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</si>
  <si>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</si>
  <si>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</si>
  <si>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</si>
  <si>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</si>
  <si>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</si>
  <si>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 xml:space="preserve">Mantenimiento General 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</si>
  <si>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</si>
  <si>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</si>
  <si>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</si>
  <si>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</si>
  <si>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</si>
  <si>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</si>
  <si>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</si>
  <si>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</si>
  <si>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</si>
  <si>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</si>
  <si>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</si>
  <si>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</si>
  <si>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</si>
  <si>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Arrendamientos</t>
  </si>
  <si>
    <t>Viáticos</t>
  </si>
  <si>
    <t>Comunicación y transporte</t>
  </si>
  <si>
    <t>Seguros</t>
  </si>
  <si>
    <t>Impuestos, tasas y multas</t>
  </si>
  <si>
    <t>Dotación de personal</t>
  </si>
  <si>
    <t>Bienestar social</t>
  </si>
  <si>
    <t>Capacitación</t>
  </si>
  <si>
    <t>OTROS GASTOS GENERALES</t>
  </si>
  <si>
    <t>2.16</t>
  </si>
  <si>
    <t>Imprevistos</t>
  </si>
  <si>
    <t>AL INTERIOR DEL DEPARTAMENTO</t>
  </si>
  <si>
    <t>PROYECTO:</t>
  </si>
  <si>
    <t>CODIGO:</t>
  </si>
  <si>
    <t>Direfentes municipios</t>
  </si>
  <si>
    <t>Todo el departamento</t>
  </si>
  <si>
    <t>Repuestos y accesorios</t>
  </si>
  <si>
    <t>REPUESTOS Y ACCESORIOS</t>
  </si>
  <si>
    <t>Combustibles y lubricantes</t>
  </si>
  <si>
    <t>COMBUSTIBLE Y LUBRICANTES</t>
  </si>
  <si>
    <t>Servicios públicos</t>
  </si>
  <si>
    <t>No convenios interadministrativos establecidos.</t>
  </si>
  <si>
    <t>Control y seguimiento entes territoriales y sector productivo para la disposicion adecuada de residuos solidos</t>
  </si>
  <si>
    <t xml:space="preserve">Asesoria y apoyo financiero en la implementación de PGIRS </t>
  </si>
  <si>
    <t>Impresos, publicaciones, Papeleria y utiles de oficina</t>
  </si>
  <si>
    <t>PAPELERIA Y UTILES</t>
  </si>
  <si>
    <t>Numero de registro de generadores de residuos o desechos peligrosos en la jurisdicción</t>
  </si>
  <si>
    <t>Coordinador</t>
  </si>
  <si>
    <t>Control y seguimiento entes territoriales para el cierre y clausura de botaderos a cielo abierto municipales y erradicación de satelites en vías nacionales</t>
  </si>
  <si>
    <t>Cumplimiento promedio de la implementación del Plan de Promoción del PGIRESPEL de la jurisdicción</t>
  </si>
  <si>
    <t>Cumplimiento promedio en la implementación del PGIRSPEL de Corpoguajira.</t>
  </si>
  <si>
    <t>METAS 2010</t>
  </si>
  <si>
    <t>Implementar el Plan de promocion para la gestion Integral de RESPEL (PPGIRESPEL)</t>
  </si>
  <si>
    <t>Asesoría, apoyo financiero y seguimiento en la implementación de PGIRS.</t>
  </si>
  <si>
    <t>PRESUPUESTO</t>
  </si>
  <si>
    <t xml:space="preserve">PRESUPUESTO ASIGNADO:  </t>
  </si>
  <si>
    <t>ACTIVIDADES</t>
  </si>
  <si>
    <t>ACTIV 1</t>
  </si>
  <si>
    <t>ACTIV 2</t>
  </si>
  <si>
    <t>ACTIV 3</t>
  </si>
  <si>
    <t>ACTIV 4</t>
  </si>
  <si>
    <t>ACTIV 5</t>
  </si>
  <si>
    <t>MATERIALES Y SUMINIS.</t>
  </si>
  <si>
    <t>DE OFICINA</t>
  </si>
  <si>
    <t>IMPRESOS Y PUBLIC.</t>
  </si>
  <si>
    <t>COMBUSTIBLE Y PEAJES</t>
  </si>
  <si>
    <t>REPARACIONES DE VEHICULOS</t>
  </si>
  <si>
    <t>SERVICIO DE VIGILANCIA</t>
  </si>
  <si>
    <t>Toneladas de Residuos Sólidos dispuestos adecuadamente</t>
  </si>
  <si>
    <t>Municipios con acceso a sitios de
disposición final de residuos
técnicamente adecuados y
autorizados por la Corporación
(relleno sanitario, celdas transitorias)
con referencia al total de municipios
en su jurisdicción (%).</t>
  </si>
  <si>
    <t>Número de Botaderos municipales a cielo abierto clausurados; en función a los totales existentes</t>
  </si>
  <si>
    <t xml:space="preserve">Población beneficiada con los servicios de recolección y disposición de residuos sólidos </t>
  </si>
  <si>
    <t>Cumplimiento promedio de los compromisos establecidos en los PGIRS de la jurisdicción (%)</t>
  </si>
  <si>
    <t xml:space="preserve">Promover el establecimiento e implementación de convenios interadministrativos que permitan apoyar las actividades de reciclaje y aprovechamiento de Residuos organicos,  inorganicos y peligrosos. Cierre, clausura y restauración ambiental de sitios con botadeos satelites. </t>
  </si>
  <si>
    <t xml:space="preserve">Establecimiento e implementación de convenios interadministrativos que permitan apoyar las actividades de reciclaje y aprovechamiento de Residuos organicos,  inorgánicos y peligrosos. Cierre, clausura y restauración ambiental de sitios con botaderos satelites. </t>
  </si>
  <si>
    <t>Implementación de Planes para el manejo de RESPEL</t>
  </si>
  <si>
    <t>MANEJO INTEGRAL DE RESIDUOS SÓLIDOS Y SUSTANCIAS PELIGROSAS</t>
  </si>
  <si>
    <t xml:space="preserve">RECURSOS ADMINISTRADOS: </t>
  </si>
  <si>
    <t>Codigo: PE-F-51</t>
  </si>
  <si>
    <t>Página: 1 de 1</t>
  </si>
  <si>
    <t>VERSIÓN</t>
  </si>
  <si>
    <t>FECHA</t>
  </si>
  <si>
    <t>12 DE ENERO DE 2010</t>
  </si>
  <si>
    <t>113-902-2</t>
  </si>
  <si>
    <t>APROPIACIÓN INICIAL</t>
  </si>
  <si>
    <t>C0DIGO</t>
  </si>
  <si>
    <t>PLAN OPERATIVO ANUAL DE INVERSIONES - POAI - 2011</t>
  </si>
  <si>
    <t>Página: 1 de 2</t>
  </si>
  <si>
    <t>Carlos Rivera Durán</t>
  </si>
  <si>
    <t>Henry Alejandro Medina</t>
  </si>
  <si>
    <t>Ingeniero del Medio Ambiente con experiencia en sustancias peligrosas</t>
  </si>
  <si>
    <t>Ingeniero Agrónomo con experiencia en MIRS</t>
  </si>
  <si>
    <t>Realizar control, seguimiento y monitoreo a proyectos y actividades generadoras de sustancias peligrosas en la región</t>
  </si>
  <si>
    <t>Realizar control, seguimiento y monitoreo a proyectos y actividades generadoras de residuos sólidos en la región</t>
  </si>
  <si>
    <t>Plan para el manejo integral de escombros en el departamento de La Guajira</t>
  </si>
  <si>
    <t>Aprovechamiento de residuos orgánicos en areas urbanas del sur de La Guajira</t>
  </si>
  <si>
    <t>OTROS</t>
  </si>
  <si>
    <t>POA - 02</t>
  </si>
  <si>
    <t>Manejo Integral de Residuos Solidos y Sustancias Peligrosas</t>
  </si>
</sst>
</file>

<file path=xl/styles.xml><?xml version="1.0" encoding="utf-8"?>
<styleSheet xmlns="http://schemas.openxmlformats.org/spreadsheetml/2006/main">
  <numFmts count="8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&quot;$&quot;\ #,##0"/>
    <numFmt numFmtId="168" formatCode="[$-240A]d&quot; de &quot;mmmm&quot; de &quot;yyyy;@"/>
    <numFmt numFmtId="169" formatCode="dd\-mm\-yy;@"/>
    <numFmt numFmtId="170" formatCode="[$-F400]h:mm:ss\ AM/PM"/>
    <numFmt numFmtId="171" formatCode="0.0%"/>
  </numFmts>
  <fonts count="6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7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i/>
      <sz val="9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10"/>
      <color indexed="8"/>
      <name val="Draft 12cpi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9"/>
      <color indexed="10"/>
      <name val="Tahoma"/>
      <family val="2"/>
    </font>
    <font>
      <b/>
      <sz val="14"/>
      <color indexed="8"/>
      <name val="Tahoma"/>
      <family val="2"/>
    </font>
    <font>
      <sz val="14"/>
      <color indexed="8"/>
      <name val="Tahoma"/>
      <family val="2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Arial"/>
      <family val="2"/>
    </font>
    <font>
      <sz val="12"/>
      <color indexed="8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7"/>
      <color indexed="8"/>
      <name val="Tahoma"/>
      <family val="2"/>
    </font>
    <font>
      <b/>
      <sz val="8"/>
      <color indexed="53"/>
      <name val="Tahoma"/>
      <family val="2"/>
    </font>
    <font>
      <b/>
      <sz val="14"/>
      <color indexed="12"/>
      <name val="Tahoma"/>
      <family val="2"/>
    </font>
    <font>
      <sz val="10"/>
      <color indexed="12"/>
      <name val="Tahoma"/>
      <family val="2"/>
    </font>
    <font>
      <sz val="11"/>
      <color indexed="12"/>
      <name val="Tahoma"/>
      <family val="2"/>
    </font>
    <font>
      <b/>
      <sz val="11"/>
      <color indexed="12"/>
      <name val="Tahoma"/>
      <family val="2"/>
    </font>
    <font>
      <i/>
      <sz val="11"/>
      <color indexed="12"/>
      <name val="Tahoma"/>
      <family val="2"/>
    </font>
    <font>
      <b/>
      <sz val="9"/>
      <color indexed="12"/>
      <name val="Tahoma"/>
      <family val="2"/>
    </font>
    <font>
      <b/>
      <sz val="9"/>
      <color indexed="12"/>
      <name val="Arial"/>
      <family val="2"/>
    </font>
    <font>
      <b/>
      <sz val="7"/>
      <color indexed="12"/>
      <name val="Arial"/>
      <family val="2"/>
    </font>
    <font>
      <sz val="9"/>
      <color indexed="12"/>
      <name val="Tahoma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color indexed="12"/>
      <name val="Times New Roman"/>
      <family val="1"/>
    </font>
    <font>
      <sz val="14"/>
      <color indexed="12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10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Verdana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8"/>
      <name val="Tahoma"/>
      <family val="2"/>
    </font>
    <font>
      <sz val="9"/>
      <name val="Arial Narrow"/>
      <family val="2"/>
    </font>
    <font>
      <b/>
      <sz val="10"/>
      <color indexed="8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9" fillId="0" borderId="0" xfId="0" applyFont="1"/>
    <xf numFmtId="0" fontId="6" fillId="0" borderId="2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0" xfId="0" applyNumberFormat="1" applyFont="1"/>
    <xf numFmtId="3" fontId="11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Continuous"/>
    </xf>
    <xf numFmtId="3" fontId="12" fillId="0" borderId="0" xfId="0" applyNumberFormat="1" applyFont="1"/>
    <xf numFmtId="3" fontId="12" fillId="0" borderId="0" xfId="0" applyNumberFormat="1" applyFont="1" applyAlignment="1">
      <alignment horizontal="center"/>
    </xf>
    <xf numFmtId="3" fontId="11" fillId="0" borderId="0" xfId="0" applyNumberFormat="1" applyFont="1"/>
    <xf numFmtId="3" fontId="5" fillId="0" borderId="0" xfId="0" applyNumberFormat="1" applyFont="1" applyAlignment="1">
      <alignment horizontal="right" vertical="top" wrapText="1"/>
    </xf>
    <xf numFmtId="3" fontId="12" fillId="0" borderId="1" xfId="0" applyNumberFormat="1" applyFont="1" applyBorder="1"/>
    <xf numFmtId="3" fontId="1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3" fontId="6" fillId="0" borderId="9" xfId="0" applyNumberFormat="1" applyFont="1" applyBorder="1" applyAlignment="1">
      <alignment horizontal="righ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vertical="top" wrapText="1"/>
    </xf>
    <xf numFmtId="3" fontId="5" fillId="2" borderId="10" xfId="0" applyNumberFormat="1" applyFont="1" applyFill="1" applyBorder="1" applyAlignment="1">
      <alignment horizontal="right" vertical="top" wrapText="1"/>
    </xf>
    <xf numFmtId="168" fontId="5" fillId="2" borderId="11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righ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top" wrapText="1"/>
    </xf>
    <xf numFmtId="3" fontId="6" fillId="0" borderId="13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6" fillId="0" borderId="14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3" fontId="11" fillId="2" borderId="5" xfId="0" applyNumberFormat="1" applyFont="1" applyFill="1" applyBorder="1" applyAlignment="1">
      <alignment horizontal="center"/>
    </xf>
    <xf numFmtId="3" fontId="12" fillId="0" borderId="3" xfId="0" applyNumberFormat="1" applyFont="1" applyBorder="1"/>
    <xf numFmtId="3" fontId="11" fillId="0" borderId="3" xfId="0" applyNumberFormat="1" applyFont="1" applyBorder="1"/>
    <xf numFmtId="1" fontId="11" fillId="0" borderId="0" xfId="0" applyNumberFormat="1" applyFont="1" applyAlignment="1">
      <alignment horizontal="center"/>
    </xf>
    <xf numFmtId="16" fontId="6" fillId="0" borderId="7" xfId="0" applyNumberFormat="1" applyFont="1" applyBorder="1" applyAlignment="1">
      <alignment horizontal="left" vertical="top" wrapText="1"/>
    </xf>
    <xf numFmtId="16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16" fontId="6" fillId="0" borderId="5" xfId="0" applyNumberFormat="1" applyFont="1" applyBorder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2" borderId="12" xfId="0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13" fillId="2" borderId="12" xfId="0" applyFont="1" applyFill="1" applyBorder="1"/>
    <xf numFmtId="3" fontId="13" fillId="2" borderId="11" xfId="0" applyNumberFormat="1" applyFont="1" applyFill="1" applyBorder="1"/>
    <xf numFmtId="3" fontId="1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16" fontId="6" fillId="0" borderId="7" xfId="0" applyNumberFormat="1" applyFont="1" applyBorder="1" applyAlignment="1">
      <alignment horizontal="center" vertical="top" wrapText="1"/>
    </xf>
    <xf numFmtId="9" fontId="6" fillId="0" borderId="7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top" wrapText="1"/>
    </xf>
    <xf numFmtId="169" fontId="6" fillId="0" borderId="15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6" fillId="0" borderId="0" xfId="0" applyFont="1"/>
    <xf numFmtId="3" fontId="3" fillId="0" borderId="0" xfId="0" applyNumberFormat="1" applyFont="1"/>
    <xf numFmtId="3" fontId="5" fillId="0" borderId="0" xfId="0" applyNumberFormat="1" applyFont="1" applyAlignment="1">
      <alignment vertical="top" wrapText="1"/>
    </xf>
    <xf numFmtId="3" fontId="3" fillId="0" borderId="0" xfId="0" applyNumberFormat="1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vertical="justify"/>
    </xf>
    <xf numFmtId="0" fontId="24" fillId="0" borderId="0" xfId="0" applyFont="1" applyAlignment="1">
      <alignment horizontal="center" vertical="justify"/>
    </xf>
    <xf numFmtId="0" fontId="23" fillId="0" borderId="0" xfId="0" applyFont="1" applyAlignment="1"/>
    <xf numFmtId="167" fontId="24" fillId="0" borderId="0" xfId="0" applyNumberFormat="1" applyFont="1" applyAlignment="1">
      <alignment horizontal="right" vertical="justify"/>
    </xf>
    <xf numFmtId="167" fontId="24" fillId="0" borderId="0" xfId="0" applyNumberFormat="1" applyFont="1" applyAlignment="1">
      <alignment vertical="justify"/>
    </xf>
    <xf numFmtId="164" fontId="24" fillId="0" borderId="0" xfId="0" applyNumberFormat="1" applyFont="1" applyAlignment="1">
      <alignment vertical="justify"/>
    </xf>
    <xf numFmtId="0" fontId="24" fillId="0" borderId="0" xfId="0" applyFont="1" applyAlignment="1">
      <alignment vertical="justify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31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left" vertical="justify"/>
    </xf>
    <xf numFmtId="0" fontId="34" fillId="0" borderId="0" xfId="0" applyFont="1" applyAlignment="1">
      <alignment horizontal="center" vertical="justify"/>
    </xf>
    <xf numFmtId="0" fontId="33" fillId="0" borderId="0" xfId="0" applyFont="1" applyAlignment="1"/>
    <xf numFmtId="0" fontId="35" fillId="0" borderId="0" xfId="0" applyFont="1" applyAlignment="1">
      <alignment horizontal="left" vertical="justify"/>
    </xf>
    <xf numFmtId="167" fontId="34" fillId="0" borderId="0" xfId="0" applyNumberFormat="1" applyFont="1" applyAlignment="1">
      <alignment horizontal="right" vertical="justify"/>
    </xf>
    <xf numFmtId="164" fontId="34" fillId="0" borderId="0" xfId="0" applyNumberFormat="1" applyFont="1" applyAlignment="1">
      <alignment vertical="justify"/>
    </xf>
    <xf numFmtId="0" fontId="36" fillId="0" borderId="0" xfId="0" applyFont="1"/>
    <xf numFmtId="0" fontId="36" fillId="0" borderId="0" xfId="0" applyFont="1" applyAlignment="1">
      <alignment horizontal="right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16" xfId="0" applyFont="1" applyBorder="1" applyAlignment="1">
      <alignment vertical="top" wrapText="1"/>
    </xf>
    <xf numFmtId="0" fontId="40" fillId="0" borderId="8" xfId="0" applyFont="1" applyBorder="1" applyAlignment="1">
      <alignment vertical="top" wrapText="1"/>
    </xf>
    <xf numFmtId="0" fontId="40" fillId="0" borderId="9" xfId="0" applyFont="1" applyBorder="1" applyAlignment="1">
      <alignment horizontal="center" vertical="top" wrapText="1"/>
    </xf>
    <xf numFmtId="0" fontId="40" fillId="0" borderId="9" xfId="0" applyFont="1" applyBorder="1" applyAlignment="1">
      <alignment vertical="top" wrapText="1"/>
    </xf>
    <xf numFmtId="0" fontId="40" fillId="0" borderId="17" xfId="0" applyFont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0" fillId="0" borderId="5" xfId="0" applyFont="1" applyBorder="1" applyAlignment="1">
      <alignment vertical="top" wrapText="1"/>
    </xf>
    <xf numFmtId="0" fontId="40" fillId="0" borderId="14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3" fontId="37" fillId="0" borderId="0" xfId="0" applyNumberFormat="1" applyFont="1" applyAlignment="1">
      <alignment vertical="top" wrapText="1"/>
    </xf>
    <xf numFmtId="3" fontId="40" fillId="0" borderId="0" xfId="0" applyNumberFormat="1" applyFont="1" applyBorder="1" applyAlignment="1">
      <alignment vertical="top" wrapText="1"/>
    </xf>
    <xf numFmtId="0" fontId="40" fillId="0" borderId="0" xfId="0" applyFont="1" applyBorder="1" applyAlignment="1">
      <alignment vertical="top" wrapText="1"/>
    </xf>
    <xf numFmtId="0" fontId="37" fillId="0" borderId="0" xfId="0" applyFont="1" applyBorder="1" applyAlignment="1">
      <alignment vertical="top" wrapText="1"/>
    </xf>
    <xf numFmtId="0" fontId="42" fillId="0" borderId="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0" fontId="39" fillId="0" borderId="0" xfId="0" applyFont="1" applyAlignment="1"/>
    <xf numFmtId="0" fontId="43" fillId="0" borderId="0" xfId="0" applyFont="1"/>
    <xf numFmtId="0" fontId="37" fillId="0" borderId="0" xfId="0" applyFont="1"/>
    <xf numFmtId="0" fontId="39" fillId="0" borderId="3" xfId="0" applyFont="1" applyBorder="1" applyAlignment="1">
      <alignment horizontal="left" vertical="top" wrapText="1"/>
    </xf>
    <xf numFmtId="0" fontId="39" fillId="0" borderId="4" xfId="0" applyFont="1" applyBorder="1" applyAlignment="1">
      <alignment horizontal="left" vertical="top" wrapText="1"/>
    </xf>
    <xf numFmtId="0" fontId="39" fillId="0" borderId="0" xfId="0" applyFont="1" applyAlignment="1">
      <alignment horizontal="left"/>
    </xf>
    <xf numFmtId="1" fontId="6" fillId="0" borderId="7" xfId="0" applyNumberFormat="1" applyFont="1" applyBorder="1" applyAlignment="1">
      <alignment horizontal="center" vertical="top" wrapText="1"/>
    </xf>
    <xf numFmtId="0" fontId="34" fillId="0" borderId="0" xfId="0" applyFont="1" applyAlignment="1"/>
    <xf numFmtId="0" fontId="44" fillId="0" borderId="5" xfId="0" applyFont="1" applyBorder="1" applyAlignment="1">
      <alignment vertical="top" wrapText="1"/>
    </xf>
    <xf numFmtId="0" fontId="46" fillId="2" borderId="5" xfId="0" applyFont="1" applyFill="1" applyBorder="1" applyAlignment="1">
      <alignment horizontal="center" vertical="center" wrapText="1"/>
    </xf>
    <xf numFmtId="0" fontId="44" fillId="0" borderId="6" xfId="0" applyFont="1" applyBorder="1" applyAlignment="1">
      <alignment vertical="top" wrapText="1"/>
    </xf>
    <xf numFmtId="17" fontId="44" fillId="0" borderId="7" xfId="0" applyNumberFormat="1" applyFont="1" applyBorder="1" applyAlignment="1">
      <alignment horizontal="center" vertical="top" wrapText="1"/>
    </xf>
    <xf numFmtId="0" fontId="44" fillId="0" borderId="15" xfId="0" applyFont="1" applyBorder="1" applyAlignment="1">
      <alignment horizontal="center" vertical="top" wrapText="1"/>
    </xf>
    <xf numFmtId="3" fontId="44" fillId="0" borderId="0" xfId="0" applyNumberFormat="1" applyFont="1" applyBorder="1" applyAlignment="1">
      <alignment vertical="top" wrapText="1"/>
    </xf>
    <xf numFmtId="0" fontId="44" fillId="0" borderId="0" xfId="0" applyFont="1" applyBorder="1" applyAlignment="1">
      <alignment vertical="top" wrapText="1"/>
    </xf>
    <xf numFmtId="0" fontId="44" fillId="0" borderId="3" xfId="0" applyFont="1" applyBorder="1" applyAlignment="1">
      <alignment vertical="top" wrapText="1"/>
    </xf>
    <xf numFmtId="0" fontId="44" fillId="0" borderId="1" xfId="0" applyFont="1" applyBorder="1" applyAlignment="1">
      <alignment horizontal="justify" vertical="top" wrapText="1"/>
    </xf>
    <xf numFmtId="17" fontId="44" fillId="0" borderId="1" xfId="0" applyNumberFormat="1" applyFont="1" applyBorder="1" applyAlignment="1">
      <alignment horizontal="center" vertical="top" wrapText="1"/>
    </xf>
    <xf numFmtId="0" fontId="44" fillId="0" borderId="13" xfId="0" applyFont="1" applyBorder="1" applyAlignment="1">
      <alignment horizontal="center" vertical="top" wrapText="1"/>
    </xf>
    <xf numFmtId="0" fontId="45" fillId="0" borderId="0" xfId="0" applyFont="1" applyBorder="1" applyAlignment="1">
      <alignment vertical="top" wrapText="1"/>
    </xf>
    <xf numFmtId="0" fontId="47" fillId="0" borderId="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4" xfId="0" applyFont="1" applyBorder="1" applyAlignment="1">
      <alignment vertical="top" wrapText="1"/>
    </xf>
    <xf numFmtId="0" fontId="44" fillId="0" borderId="5" xfId="0" applyFont="1" applyBorder="1" applyAlignment="1">
      <alignment horizontal="justify" vertical="top" wrapText="1"/>
    </xf>
    <xf numFmtId="0" fontId="44" fillId="0" borderId="5" xfId="0" applyFont="1" applyBorder="1" applyAlignment="1">
      <alignment horizontal="center" vertical="top" wrapText="1"/>
    </xf>
    <xf numFmtId="0" fontId="44" fillId="0" borderId="14" xfId="0" applyFont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5" fillId="0" borderId="0" xfId="0" applyFont="1" applyAlignment="1">
      <alignment vertical="top" wrapText="1"/>
    </xf>
    <xf numFmtId="0" fontId="45" fillId="0" borderId="0" xfId="0" applyFont="1"/>
    <xf numFmtId="0" fontId="5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 wrapText="1"/>
    </xf>
    <xf numFmtId="3" fontId="32" fillId="0" borderId="0" xfId="0" applyNumberFormat="1" applyFont="1" applyBorder="1" applyAlignment="1">
      <alignment vertical="center" wrapText="1"/>
    </xf>
    <xf numFmtId="17" fontId="40" fillId="0" borderId="0" xfId="0" applyNumberFormat="1" applyFont="1" applyBorder="1" applyAlignment="1">
      <alignment horizontal="center" vertical="top" wrapText="1"/>
    </xf>
    <xf numFmtId="0" fontId="40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wrapText="1"/>
    </xf>
    <xf numFmtId="3" fontId="32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Fill="1" applyBorder="1" applyAlignment="1">
      <alignment vertical="top" wrapText="1"/>
    </xf>
    <xf numFmtId="0" fontId="40" fillId="0" borderId="0" xfId="0" applyFont="1" applyBorder="1" applyAlignment="1">
      <alignment horizontal="justify" vertical="top" wrapText="1"/>
    </xf>
    <xf numFmtId="0" fontId="39" fillId="0" borderId="0" xfId="0" applyFont="1" applyAlignment="1">
      <alignment horizontal="center"/>
    </xf>
    <xf numFmtId="14" fontId="6" fillId="0" borderId="13" xfId="0" applyNumberFormat="1" applyFont="1" applyBorder="1" applyAlignment="1">
      <alignment horizontal="center" vertical="top" wrapText="1"/>
    </xf>
    <xf numFmtId="3" fontId="5" fillId="3" borderId="10" xfId="0" applyNumberFormat="1" applyFont="1" applyFill="1" applyBorder="1" applyAlignment="1">
      <alignment horizontal="right" vertical="top" wrapText="1"/>
    </xf>
    <xf numFmtId="3" fontId="50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Alignment="1"/>
    <xf numFmtId="3" fontId="11" fillId="0" borderId="1" xfId="0" applyNumberFormat="1" applyFont="1" applyBorder="1"/>
    <xf numFmtId="3" fontId="0" fillId="0" borderId="0" xfId="0" applyNumberFormat="1"/>
    <xf numFmtId="3" fontId="51" fillId="2" borderId="12" xfId="0" applyNumberFormat="1" applyFont="1" applyFill="1" applyBorder="1" applyAlignment="1">
      <alignment horizontal="center"/>
    </xf>
    <xf numFmtId="3" fontId="51" fillId="0" borderId="2" xfId="0" applyNumberFormat="1" applyFont="1" applyBorder="1"/>
    <xf numFmtId="3" fontId="52" fillId="0" borderId="2" xfId="0" applyNumberFormat="1" applyFont="1" applyBorder="1"/>
    <xf numFmtId="3" fontId="52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 applyAlignment="1">
      <alignment wrapText="1"/>
    </xf>
    <xf numFmtId="3" fontId="51" fillId="3" borderId="1" xfId="0" applyNumberFormat="1" applyFont="1" applyFill="1" applyBorder="1"/>
    <xf numFmtId="0" fontId="23" fillId="0" borderId="0" xfId="0" applyFont="1" applyFill="1" applyAlignment="1">
      <alignment horizontal="left" vertical="top"/>
    </xf>
    <xf numFmtId="0" fontId="23" fillId="0" borderId="0" xfId="0" applyFont="1" applyFill="1"/>
    <xf numFmtId="0" fontId="22" fillId="0" borderId="0" xfId="0" applyFont="1" applyFill="1"/>
    <xf numFmtId="0" fontId="28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7" fontId="52" fillId="0" borderId="1" xfId="0" applyNumberFormat="1" applyFont="1" applyBorder="1" applyAlignment="1">
      <alignment horizontal="center" vertical="center" wrapText="1"/>
    </xf>
    <xf numFmtId="3" fontId="52" fillId="0" borderId="1" xfId="3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left" vertical="center" wrapText="1"/>
    </xf>
    <xf numFmtId="0" fontId="52" fillId="0" borderId="2" xfId="3" applyNumberFormat="1" applyFont="1" applyBorder="1" applyAlignment="1">
      <alignment horizontal="center" vertical="center" wrapText="1"/>
    </xf>
    <xf numFmtId="17" fontId="53" fillId="0" borderId="1" xfId="0" applyNumberFormat="1" applyFont="1" applyBorder="1" applyAlignment="1">
      <alignment horizontal="center" vertical="center" wrapText="1"/>
    </xf>
    <xf numFmtId="3" fontId="53" fillId="0" borderId="2" xfId="3" applyNumberFormat="1" applyFont="1" applyBorder="1" applyAlignment="1">
      <alignment horizontal="center" vertical="center" wrapText="1"/>
    </xf>
    <xf numFmtId="9" fontId="52" fillId="0" borderId="2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left" vertical="center" wrapText="1"/>
    </xf>
    <xf numFmtId="17" fontId="52" fillId="0" borderId="5" xfId="0" applyNumberFormat="1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3" fontId="52" fillId="0" borderId="5" xfId="0" applyNumberFormat="1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3" fontId="11" fillId="0" borderId="0" xfId="0" applyNumberFormat="1" applyFont="1" applyAlignment="1"/>
    <xf numFmtId="0" fontId="12" fillId="0" borderId="0" xfId="0" applyFont="1" applyAlignment="1">
      <alignment horizontal="center"/>
    </xf>
    <xf numFmtId="9" fontId="0" fillId="0" borderId="1" xfId="0" applyNumberFormat="1" applyBorder="1" applyAlignment="1">
      <alignment horizontal="center"/>
    </xf>
    <xf numFmtId="171" fontId="0" fillId="0" borderId="1" xfId="3" applyNumberFormat="1" applyFont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52" fillId="0" borderId="1" xfId="0" applyFont="1" applyBorder="1" applyAlignment="1">
      <alignment horizontal="justify" vertical="top" wrapText="1"/>
    </xf>
    <xf numFmtId="0" fontId="53" fillId="0" borderId="1" xfId="0" applyFont="1" applyFill="1" applyBorder="1" applyAlignment="1">
      <alignment horizontal="justify" vertical="top" wrapText="1"/>
    </xf>
    <xf numFmtId="0" fontId="52" fillId="0" borderId="1" xfId="0" applyFont="1" applyFill="1" applyBorder="1" applyAlignment="1">
      <alignment horizontal="justify" vertical="top" wrapText="1"/>
    </xf>
    <xf numFmtId="170" fontId="52" fillId="0" borderId="5" xfId="0" applyNumberFormat="1" applyFont="1" applyFill="1" applyBorder="1" applyAlignment="1">
      <alignment horizontal="justify" vertical="top" wrapText="1"/>
    </xf>
    <xf numFmtId="0" fontId="52" fillId="0" borderId="2" xfId="0" applyFont="1" applyBorder="1" applyAlignment="1">
      <alignment horizontal="justify" vertical="top" wrapText="1"/>
    </xf>
    <xf numFmtId="0" fontId="52" fillId="0" borderId="19" xfId="0" applyFont="1" applyBorder="1" applyAlignment="1">
      <alignment horizontal="justify" vertical="top" wrapText="1"/>
    </xf>
    <xf numFmtId="0" fontId="52" fillId="0" borderId="5" xfId="0" applyFont="1" applyBorder="1" applyAlignment="1">
      <alignment horizontal="justify" vertical="top" wrapText="1"/>
    </xf>
    <xf numFmtId="0" fontId="19" fillId="0" borderId="0" xfId="0" applyFont="1" applyAlignment="1"/>
    <xf numFmtId="0" fontId="58" fillId="0" borderId="1" xfId="0" applyFont="1" applyBorder="1" applyAlignment="1"/>
    <xf numFmtId="0" fontId="60" fillId="0" borderId="1" xfId="0" applyFont="1" applyBorder="1" applyAlignment="1">
      <alignment horizontal="center"/>
    </xf>
    <xf numFmtId="0" fontId="60" fillId="0" borderId="20" xfId="0" applyFont="1" applyBorder="1" applyAlignment="1">
      <alignment horizontal="center"/>
    </xf>
    <xf numFmtId="166" fontId="52" fillId="0" borderId="2" xfId="1" applyFont="1" applyFill="1" applyBorder="1" applyAlignment="1">
      <alignment horizontal="center" vertical="center" wrapText="1"/>
    </xf>
    <xf numFmtId="166" fontId="52" fillId="0" borderId="5" xfId="1" applyFont="1" applyFill="1" applyBorder="1" applyAlignment="1">
      <alignment horizontal="center" vertical="center" wrapText="1"/>
    </xf>
    <xf numFmtId="166" fontId="6" fillId="0" borderId="21" xfId="1" applyFont="1" applyFill="1" applyBorder="1" applyAlignment="1">
      <alignment horizontal="center" vertical="center" wrapText="1"/>
    </xf>
    <xf numFmtId="166" fontId="55" fillId="0" borderId="0" xfId="1" applyFont="1" applyFill="1"/>
    <xf numFmtId="166" fontId="23" fillId="0" borderId="0" xfId="1" applyFont="1" applyFill="1"/>
    <xf numFmtId="166" fontId="23" fillId="0" borderId="0" xfId="0" applyNumberFormat="1" applyFont="1" applyFill="1"/>
    <xf numFmtId="0" fontId="25" fillId="0" borderId="0" xfId="0" applyFont="1" applyBorder="1" applyAlignment="1">
      <alignment horizontal="center"/>
    </xf>
    <xf numFmtId="0" fontId="5" fillId="0" borderId="22" xfId="0" applyFont="1" applyFill="1" applyBorder="1" applyAlignment="1">
      <alignment vertical="top" wrapText="1"/>
    </xf>
    <xf numFmtId="3" fontId="5" fillId="0" borderId="23" xfId="0" applyNumberFormat="1" applyFont="1" applyFill="1" applyBorder="1" applyAlignment="1">
      <alignment horizontal="right" vertical="top" wrapText="1"/>
    </xf>
    <xf numFmtId="3" fontId="6" fillId="0" borderId="7" xfId="0" applyNumberFormat="1" applyFont="1" applyFill="1" applyBorder="1" applyAlignment="1">
      <alignment horizontal="right" vertical="top" wrapText="1"/>
    </xf>
    <xf numFmtId="166" fontId="6" fillId="0" borderId="13" xfId="1" applyFont="1" applyFill="1" applyBorder="1" applyAlignment="1">
      <alignment horizontal="right" vertical="top" wrapText="1"/>
    </xf>
    <xf numFmtId="166" fontId="6" fillId="0" borderId="13" xfId="1" applyFont="1" applyBorder="1" applyAlignment="1">
      <alignment horizontal="right" vertical="top" wrapText="1"/>
    </xf>
    <xf numFmtId="166" fontId="6" fillId="0" borderId="14" xfId="1" applyFont="1" applyBorder="1" applyAlignment="1">
      <alignment horizontal="right" vertical="top" wrapText="1"/>
    </xf>
    <xf numFmtId="0" fontId="61" fillId="0" borderId="7" xfId="0" applyFont="1" applyBorder="1" applyAlignment="1">
      <alignment horizontal="justify" vertical="top" wrapText="1"/>
    </xf>
    <xf numFmtId="17" fontId="40" fillId="0" borderId="1" xfId="0" applyNumberFormat="1" applyFont="1" applyBorder="1" applyAlignment="1">
      <alignment horizontal="center" vertical="top" wrapText="1"/>
    </xf>
    <xf numFmtId="3" fontId="40" fillId="0" borderId="1" xfId="0" applyNumberFormat="1" applyFont="1" applyBorder="1" applyAlignment="1">
      <alignment horizontal="center" vertical="top" wrapText="1"/>
    </xf>
    <xf numFmtId="3" fontId="40" fillId="0" borderId="1" xfId="0" applyNumberFormat="1" applyFont="1" applyBorder="1" applyAlignment="1">
      <alignment horizontal="left" vertical="top" wrapText="1"/>
    </xf>
    <xf numFmtId="0" fontId="40" fillId="0" borderId="1" xfId="0" applyFont="1" applyBorder="1" applyAlignment="1">
      <alignment vertical="top" wrapText="1"/>
    </xf>
    <xf numFmtId="166" fontId="3" fillId="0" borderId="1" xfId="1" applyFont="1" applyBorder="1" applyAlignment="1">
      <alignment vertical="center" wrapText="1"/>
    </xf>
    <xf numFmtId="166" fontId="3" fillId="0" borderId="1" xfId="1" applyFont="1" applyBorder="1" applyAlignment="1">
      <alignment horizontal="right" vertical="top" wrapText="1"/>
    </xf>
    <xf numFmtId="166" fontId="45" fillId="2" borderId="11" xfId="1" applyFont="1" applyFill="1" applyBorder="1" applyAlignment="1">
      <alignment vertical="top" wrapText="1"/>
    </xf>
    <xf numFmtId="0" fontId="61" fillId="0" borderId="7" xfId="0" applyFont="1" applyFill="1" applyBorder="1" applyAlignment="1">
      <alignment vertical="top" wrapText="1"/>
    </xf>
    <xf numFmtId="166" fontId="3" fillId="0" borderId="7" xfId="1" applyFont="1" applyBorder="1" applyAlignment="1">
      <alignment horizontal="right" vertical="top" wrapText="1"/>
    </xf>
    <xf numFmtId="166" fontId="44" fillId="0" borderId="5" xfId="1" applyFont="1" applyBorder="1" applyAlignment="1">
      <alignment horizontal="center" vertical="top" wrapText="1"/>
    </xf>
    <xf numFmtId="166" fontId="45" fillId="2" borderId="24" xfId="1" applyFont="1" applyFill="1" applyBorder="1" applyAlignment="1">
      <alignment vertical="top" wrapText="1"/>
    </xf>
    <xf numFmtId="166" fontId="23" fillId="0" borderId="0" xfId="1" applyFont="1" applyFill="1" applyAlignment="1"/>
    <xf numFmtId="166" fontId="5" fillId="0" borderId="15" xfId="1" applyFont="1" applyBorder="1" applyAlignment="1">
      <alignment horizontal="right" vertical="top" wrapText="1"/>
    </xf>
    <xf numFmtId="166" fontId="18" fillId="3" borderId="13" xfId="1" applyFont="1" applyFill="1" applyBorder="1" applyAlignment="1">
      <alignment horizontal="right" vertical="top" wrapText="1"/>
    </xf>
    <xf numFmtId="166" fontId="6" fillId="3" borderId="13" xfId="1" applyFont="1" applyFill="1" applyBorder="1" applyAlignment="1">
      <alignment horizontal="right" vertical="top" wrapText="1"/>
    </xf>
    <xf numFmtId="166" fontId="39" fillId="0" borderId="13" xfId="1" applyFont="1" applyBorder="1" applyAlignment="1">
      <alignment horizontal="right" vertical="top" wrapText="1"/>
    </xf>
    <xf numFmtId="166" fontId="39" fillId="0" borderId="14" xfId="1" applyFont="1" applyBorder="1" applyAlignment="1">
      <alignment horizontal="right" vertical="top" wrapText="1"/>
    </xf>
    <xf numFmtId="166" fontId="12" fillId="3" borderId="1" xfId="1" applyFont="1" applyFill="1" applyBorder="1" applyAlignment="1">
      <alignment horizontal="right"/>
    </xf>
    <xf numFmtId="166" fontId="12" fillId="0" borderId="1" xfId="1" applyFont="1" applyBorder="1" applyAlignment="1">
      <alignment horizontal="right"/>
    </xf>
    <xf numFmtId="166" fontId="11" fillId="0" borderId="1" xfId="1" applyFont="1" applyBorder="1" applyAlignment="1">
      <alignment horizontal="right"/>
    </xf>
    <xf numFmtId="166" fontId="11" fillId="3" borderId="1" xfId="1" applyFont="1" applyFill="1" applyBorder="1" applyAlignment="1">
      <alignment horizontal="right"/>
    </xf>
    <xf numFmtId="166" fontId="11" fillId="3" borderId="5" xfId="1" applyFont="1" applyFill="1" applyBorder="1" applyAlignment="1">
      <alignment horizontal="right"/>
    </xf>
    <xf numFmtId="166" fontId="11" fillId="2" borderId="10" xfId="1" applyFont="1" applyFill="1" applyBorder="1" applyAlignment="1">
      <alignment horizontal="right"/>
    </xf>
    <xf numFmtId="3" fontId="11" fillId="0" borderId="8" xfId="0" applyNumberFormat="1" applyFont="1" applyBorder="1"/>
    <xf numFmtId="3" fontId="12" fillId="0" borderId="9" xfId="0" applyNumberFormat="1" applyFont="1" applyBorder="1"/>
    <xf numFmtId="3" fontId="11" fillId="2" borderId="1" xfId="0" applyNumberFormat="1" applyFont="1" applyFill="1" applyBorder="1" applyAlignment="1">
      <alignment horizontal="center"/>
    </xf>
    <xf numFmtId="3" fontId="11" fillId="2" borderId="25" xfId="0" applyNumberFormat="1" applyFont="1" applyFill="1" applyBorder="1" applyAlignment="1">
      <alignment horizontal="center"/>
    </xf>
    <xf numFmtId="166" fontId="11" fillId="3" borderId="2" xfId="1" applyFont="1" applyFill="1" applyBorder="1" applyAlignment="1">
      <alignment horizontal="right"/>
    </xf>
    <xf numFmtId="3" fontId="11" fillId="0" borderId="16" xfId="0" applyNumberFormat="1" applyFont="1" applyBorder="1"/>
    <xf numFmtId="3" fontId="12" fillId="0" borderId="2" xfId="0" applyNumberFormat="1" applyFont="1" applyBorder="1"/>
    <xf numFmtId="166" fontId="51" fillId="0" borderId="1" xfId="1" applyFont="1" applyBorder="1" applyAlignment="1">
      <alignment horizontal="right"/>
    </xf>
    <xf numFmtId="166" fontId="51" fillId="0" borderId="2" xfId="1" applyFont="1" applyFill="1" applyBorder="1" applyAlignment="1">
      <alignment horizontal="right"/>
    </xf>
    <xf numFmtId="166" fontId="52" fillId="0" borderId="1" xfId="1" applyFont="1" applyBorder="1" applyAlignment="1">
      <alignment horizontal="right"/>
    </xf>
    <xf numFmtId="166" fontId="51" fillId="0" borderId="1" xfId="1" applyFont="1" applyFill="1" applyBorder="1" applyAlignment="1">
      <alignment horizontal="right"/>
    </xf>
    <xf numFmtId="166" fontId="52" fillId="0" borderId="1" xfId="1" applyFont="1" applyBorder="1"/>
    <xf numFmtId="166" fontId="52" fillId="0" borderId="1" xfId="1" applyFont="1" applyFill="1" applyBorder="1"/>
    <xf numFmtId="166" fontId="51" fillId="3" borderId="1" xfId="1" applyFont="1" applyFill="1" applyBorder="1" applyAlignment="1">
      <alignment horizontal="right"/>
    </xf>
    <xf numFmtId="166" fontId="53" fillId="0" borderId="0" xfId="1" applyFont="1" applyFill="1" applyAlignment="1"/>
    <xf numFmtId="166" fontId="53" fillId="0" borderId="0" xfId="0" applyNumberFormat="1" applyFont="1" applyFill="1"/>
    <xf numFmtId="166" fontId="56" fillId="0" borderId="0" xfId="1" applyFont="1" applyFill="1"/>
    <xf numFmtId="166" fontId="56" fillId="0" borderId="0" xfId="0" applyNumberFormat="1" applyFont="1" applyFill="1"/>
    <xf numFmtId="0" fontId="6" fillId="0" borderId="26" xfId="0" applyFont="1" applyBorder="1" applyAlignment="1">
      <alignment horizontal="left" vertical="top" wrapText="1"/>
    </xf>
    <xf numFmtId="0" fontId="5" fillId="2" borderId="46" xfId="0" applyFont="1" applyFill="1" applyBorder="1" applyAlignment="1">
      <alignment vertical="top" wrapText="1"/>
    </xf>
    <xf numFmtId="3" fontId="5" fillId="2" borderId="24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 applyAlignment="1">
      <alignment vertical="top" wrapText="1"/>
    </xf>
    <xf numFmtId="15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3" fontId="11" fillId="0" borderId="7" xfId="1" applyNumberFormat="1" applyFont="1" applyBorder="1" applyAlignment="1">
      <alignment horizontal="right"/>
    </xf>
    <xf numFmtId="3" fontId="11" fillId="0" borderId="2" xfId="1" applyNumberFormat="1" applyFont="1" applyBorder="1" applyAlignment="1">
      <alignment horizontal="right"/>
    </xf>
    <xf numFmtId="3" fontId="12" fillId="0" borderId="1" xfId="1" applyNumberFormat="1" applyFont="1" applyBorder="1" applyAlignment="1">
      <alignment horizontal="right"/>
    </xf>
    <xf numFmtId="3" fontId="11" fillId="0" borderId="13" xfId="1" applyNumberFormat="1" applyFont="1" applyBorder="1" applyAlignment="1">
      <alignment horizontal="right"/>
    </xf>
    <xf numFmtId="3" fontId="11" fillId="0" borderId="1" xfId="1" applyNumberFormat="1" applyFont="1" applyBorder="1" applyAlignment="1">
      <alignment horizontal="right"/>
    </xf>
    <xf numFmtId="3" fontId="3" fillId="0" borderId="0" xfId="1" applyNumberFormat="1" applyFont="1"/>
    <xf numFmtId="3" fontId="11" fillId="0" borderId="5" xfId="1" applyNumberFormat="1" applyFont="1" applyBorder="1" applyAlignment="1">
      <alignment horizontal="right"/>
    </xf>
    <xf numFmtId="3" fontId="30" fillId="0" borderId="5" xfId="1" applyNumberFormat="1" applyFont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3" fontId="11" fillId="2" borderId="10" xfId="1" applyNumberFormat="1" applyFont="1" applyFill="1" applyBorder="1" applyAlignment="1">
      <alignment horizontal="right"/>
    </xf>
    <xf numFmtId="3" fontId="11" fillId="2" borderId="11" xfId="1" applyNumberFormat="1" applyFont="1" applyFill="1" applyBorder="1" applyAlignment="1">
      <alignment horizontal="right"/>
    </xf>
    <xf numFmtId="3" fontId="12" fillId="0" borderId="13" xfId="1" applyNumberFormat="1" applyFont="1" applyBorder="1" applyAlignment="1">
      <alignment horizontal="right"/>
    </xf>
    <xf numFmtId="9" fontId="14" fillId="0" borderId="1" xfId="0" applyNumberFormat="1" applyFont="1" applyBorder="1" applyAlignment="1">
      <alignment horizontal="center"/>
    </xf>
    <xf numFmtId="0" fontId="62" fillId="0" borderId="0" xfId="0" applyFont="1"/>
    <xf numFmtId="3" fontId="63" fillId="0" borderId="0" xfId="0" applyNumberFormat="1" applyFont="1" applyAlignment="1"/>
    <xf numFmtId="0" fontId="53" fillId="0" borderId="15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top"/>
    </xf>
    <xf numFmtId="3" fontId="53" fillId="0" borderId="1" xfId="3" applyNumberFormat="1" applyFont="1" applyBorder="1" applyAlignment="1">
      <alignment horizontal="center" vertical="center" wrapText="1"/>
    </xf>
    <xf numFmtId="17" fontId="53" fillId="0" borderId="1" xfId="0" applyNumberFormat="1" applyFont="1" applyBorder="1" applyAlignment="1">
      <alignment horizontal="center" vertical="center" wrapText="1"/>
    </xf>
    <xf numFmtId="17" fontId="53" fillId="0" borderId="7" xfId="0" applyNumberFormat="1" applyFont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52" fillId="0" borderId="28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7" xfId="0" applyFont="1" applyBorder="1" applyAlignment="1">
      <alignment horizontal="justify" vertical="top" wrapText="1"/>
    </xf>
    <xf numFmtId="0" fontId="52" fillId="0" borderId="1" xfId="0" applyFont="1" applyBorder="1" applyAlignment="1">
      <alignment horizontal="justify" vertical="top" wrapText="1"/>
    </xf>
    <xf numFmtId="3" fontId="53" fillId="0" borderId="7" xfId="0" applyNumberFormat="1" applyFont="1" applyBorder="1" applyAlignment="1">
      <alignment horizontal="center" vertical="center" wrapText="1"/>
    </xf>
    <xf numFmtId="3" fontId="53" fillId="0" borderId="1" xfId="0" applyNumberFormat="1" applyFont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justify" vertical="top" wrapText="1"/>
    </xf>
    <xf numFmtId="0" fontId="52" fillId="0" borderId="29" xfId="0" applyFont="1" applyFill="1" applyBorder="1" applyAlignment="1">
      <alignment horizontal="justify" vertical="top" wrapText="1"/>
    </xf>
    <xf numFmtId="0" fontId="52" fillId="0" borderId="2" xfId="0" applyFont="1" applyFill="1" applyBorder="1" applyAlignment="1">
      <alignment horizontal="justify" vertical="top" wrapText="1"/>
    </xf>
    <xf numFmtId="0" fontId="53" fillId="0" borderId="7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justify" vertical="top" wrapText="1"/>
    </xf>
    <xf numFmtId="0" fontId="52" fillId="0" borderId="9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166" fontId="52" fillId="0" borderId="9" xfId="1" applyFont="1" applyFill="1" applyBorder="1" applyAlignment="1">
      <alignment horizontal="center" vertical="center" wrapText="1"/>
    </xf>
    <xf numFmtId="166" fontId="52" fillId="0" borderId="29" xfId="1" applyFont="1" applyFill="1" applyBorder="1" applyAlignment="1">
      <alignment horizontal="center" vertical="center" wrapText="1"/>
    </xf>
    <xf numFmtId="166" fontId="52" fillId="0" borderId="2" xfId="1" applyFont="1" applyFill="1" applyBorder="1" applyAlignment="1">
      <alignment horizontal="center" vertical="center" wrapText="1"/>
    </xf>
    <xf numFmtId="17" fontId="52" fillId="0" borderId="9" xfId="0" applyNumberFormat="1" applyFont="1" applyBorder="1" applyAlignment="1">
      <alignment horizontal="center" vertical="center" wrapText="1"/>
    </xf>
    <xf numFmtId="17" fontId="52" fillId="0" borderId="29" xfId="0" applyNumberFormat="1" applyFont="1" applyBorder="1" applyAlignment="1">
      <alignment horizontal="center" vertical="center" wrapText="1"/>
    </xf>
    <xf numFmtId="17" fontId="52" fillId="0" borderId="2" xfId="0" applyNumberFormat="1" applyFont="1" applyBorder="1" applyAlignment="1">
      <alignment horizontal="center" vertical="center" wrapText="1"/>
    </xf>
    <xf numFmtId="166" fontId="53" fillId="0" borderId="7" xfId="1" applyFont="1" applyFill="1" applyBorder="1" applyAlignment="1">
      <alignment horizontal="center" vertical="center" wrapText="1"/>
    </xf>
    <xf numFmtId="166" fontId="53" fillId="0" borderId="1" xfId="1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justify" vertical="top" wrapText="1"/>
    </xf>
    <xf numFmtId="0" fontId="53" fillId="0" borderId="3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justify" vertical="top" wrapText="1"/>
    </xf>
    <xf numFmtId="0" fontId="53" fillId="0" borderId="1" xfId="0" applyFont="1" applyFill="1" applyBorder="1" applyAlignment="1">
      <alignment horizontal="justify" vertical="top" wrapText="1"/>
    </xf>
    <xf numFmtId="0" fontId="23" fillId="0" borderId="0" xfId="0" applyFont="1" applyAlignment="1">
      <alignment horizontal="left"/>
    </xf>
    <xf numFmtId="0" fontId="56" fillId="0" borderId="0" xfId="0" applyFont="1" applyAlignment="1">
      <alignment horizontal="left" vertical="justify"/>
    </xf>
    <xf numFmtId="0" fontId="3" fillId="0" borderId="1" xfId="0" applyFont="1" applyBorder="1" applyAlignment="1">
      <alignment horizontal="center"/>
    </xf>
    <xf numFmtId="0" fontId="57" fillId="0" borderId="31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center" wrapText="1"/>
    </xf>
    <xf numFmtId="0" fontId="57" fillId="0" borderId="34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24" fillId="0" borderId="0" xfId="0" applyFont="1" applyAlignment="1">
      <alignment horizontal="left" vertical="justify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justify"/>
    </xf>
    <xf numFmtId="0" fontId="23" fillId="0" borderId="0" xfId="0" applyFont="1" applyAlignment="1">
      <alignment horizontal="left" vertical="top"/>
    </xf>
    <xf numFmtId="165" fontId="5" fillId="2" borderId="7" xfId="2" applyFont="1" applyFill="1" applyBorder="1" applyAlignment="1">
      <alignment horizontal="center" vertical="center" wrapText="1"/>
    </xf>
    <xf numFmtId="165" fontId="5" fillId="2" borderId="5" xfId="2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left" vertical="justify"/>
    </xf>
    <xf numFmtId="0" fontId="5" fillId="2" borderId="35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7" fontId="10" fillId="2" borderId="7" xfId="0" applyNumberFormat="1" applyFont="1" applyFill="1" applyBorder="1" applyAlignment="1">
      <alignment horizontal="center" vertical="justify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left" vertical="top"/>
    </xf>
    <xf numFmtId="0" fontId="45" fillId="2" borderId="39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27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top" wrapText="1"/>
    </xf>
    <xf numFmtId="0" fontId="38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top" wrapText="1"/>
    </xf>
    <xf numFmtId="0" fontId="36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46" fillId="2" borderId="18" xfId="0" applyFont="1" applyFill="1" applyBorder="1" applyAlignment="1">
      <alignment horizontal="center" vertical="center" wrapText="1"/>
    </xf>
    <xf numFmtId="0" fontId="46" fillId="2" borderId="27" xfId="0" applyFont="1" applyFill="1" applyBorder="1" applyAlignment="1">
      <alignment horizontal="center" vertical="center" wrapText="1"/>
    </xf>
    <xf numFmtId="0" fontId="45" fillId="2" borderId="30" xfId="0" applyFont="1" applyFill="1" applyBorder="1" applyAlignment="1">
      <alignment horizontal="center" vertical="center" wrapText="1"/>
    </xf>
    <xf numFmtId="0" fontId="45" fillId="2" borderId="24" xfId="0" applyFont="1" applyFill="1" applyBorder="1" applyAlignment="1">
      <alignment horizontal="center" vertical="center" wrapText="1"/>
    </xf>
    <xf numFmtId="0" fontId="45" fillId="2" borderId="35" xfId="0" applyFont="1" applyFill="1" applyBorder="1" applyAlignment="1">
      <alignment horizontal="right" vertical="top" wrapText="1"/>
    </xf>
    <xf numFmtId="0" fontId="45" fillId="2" borderId="36" xfId="0" applyFont="1" applyFill="1" applyBorder="1" applyAlignment="1">
      <alignment horizontal="right" vertical="top" wrapText="1"/>
    </xf>
    <xf numFmtId="0" fontId="45" fillId="2" borderId="37" xfId="0" applyFont="1" applyFill="1" applyBorder="1" applyAlignment="1">
      <alignment horizontal="right" vertical="top" wrapText="1"/>
    </xf>
    <xf numFmtId="0" fontId="45" fillId="2" borderId="38" xfId="0" applyFont="1" applyFill="1" applyBorder="1" applyAlignment="1">
      <alignment horizontal="right" vertical="top" wrapText="1"/>
    </xf>
    <xf numFmtId="0" fontId="45" fillId="0" borderId="0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42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top" wrapText="1"/>
    </xf>
    <xf numFmtId="0" fontId="39" fillId="0" borderId="44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39" fillId="0" borderId="26" xfId="0" applyFont="1" applyBorder="1" applyAlignment="1">
      <alignment horizontal="left" vertical="top" wrapText="1"/>
    </xf>
    <xf numFmtId="0" fontId="39" fillId="0" borderId="42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center"/>
    </xf>
    <xf numFmtId="3" fontId="11" fillId="2" borderId="1" xfId="0" applyNumberFormat="1" applyFont="1" applyFill="1" applyBorder="1" applyAlignment="1">
      <alignment horizontal="left"/>
    </xf>
    <xf numFmtId="3" fontId="11" fillId="2" borderId="1" xfId="0" applyNumberFormat="1" applyFont="1" applyFill="1" applyBorder="1" applyAlignment="1">
      <alignment horizontal="center" wrapText="1"/>
    </xf>
    <xf numFmtId="3" fontId="12" fillId="2" borderId="26" xfId="0" applyNumberFormat="1" applyFont="1" applyFill="1" applyBorder="1" applyAlignment="1">
      <alignment horizontal="center"/>
    </xf>
    <xf numFmtId="3" fontId="12" fillId="2" borderId="20" xfId="0" applyNumberFormat="1" applyFont="1" applyFill="1" applyBorder="1" applyAlignment="1">
      <alignment horizontal="center"/>
    </xf>
    <xf numFmtId="3" fontId="12" fillId="2" borderId="42" xfId="0" applyNumberFormat="1" applyFont="1" applyFill="1" applyBorder="1" applyAlignment="1">
      <alignment horizontal="center"/>
    </xf>
    <xf numFmtId="3" fontId="11" fillId="2" borderId="9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51" fillId="2" borderId="35" xfId="0" applyNumberFormat="1" applyFont="1" applyFill="1" applyBorder="1" applyAlignment="1">
      <alignment horizontal="center"/>
    </xf>
    <xf numFmtId="3" fontId="51" fillId="2" borderId="47" xfId="0" applyNumberFormat="1" applyFont="1" applyFill="1" applyBorder="1" applyAlignment="1">
      <alignment horizontal="center"/>
    </xf>
    <xf numFmtId="3" fontId="51" fillId="2" borderId="48" xfId="0" applyNumberFormat="1" applyFont="1" applyFill="1" applyBorder="1" applyAlignment="1">
      <alignment horizontal="center"/>
    </xf>
    <xf numFmtId="3" fontId="51" fillId="2" borderId="49" xfId="0" applyNumberFormat="1" applyFont="1" applyFill="1" applyBorder="1" applyAlignment="1">
      <alignment horizontal="center"/>
    </xf>
    <xf numFmtId="166" fontId="55" fillId="0" borderId="0" xfId="1" applyFont="1" applyFill="1" applyAlignment="1"/>
    <xf numFmtId="0" fontId="55" fillId="0" borderId="38" xfId="0" applyFont="1" applyBorder="1" applyAlignment="1">
      <alignment horizontal="left"/>
    </xf>
    <xf numFmtId="166" fontId="55" fillId="0" borderId="38" xfId="0" applyNumberFormat="1" applyFont="1" applyFill="1" applyBorder="1" applyAlignment="1">
      <alignment horizontal="center"/>
    </xf>
    <xf numFmtId="3" fontId="51" fillId="2" borderId="45" xfId="0" applyNumberFormat="1" applyFont="1" applyFill="1" applyBorder="1" applyAlignment="1">
      <alignment horizontal="center" vertical="center"/>
    </xf>
    <xf numFmtId="3" fontId="51" fillId="2" borderId="46" xfId="0" applyNumberFormat="1" applyFont="1" applyFill="1" applyBorder="1" applyAlignment="1">
      <alignment horizontal="center" vertical="center"/>
    </xf>
    <xf numFmtId="3" fontId="51" fillId="2" borderId="30" xfId="0" applyNumberFormat="1" applyFont="1" applyFill="1" applyBorder="1" applyAlignment="1">
      <alignment horizontal="center" vertical="center"/>
    </xf>
    <xf numFmtId="3" fontId="51" fillId="2" borderId="24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pieChart>
        <c:varyColors val="1"/>
        <c:ser>
          <c:idx val="0"/>
          <c:order val="0"/>
          <c:cat>
            <c:strRef>
              <c:f>GRAFICOS!$D$13:$D$19</c:f>
              <c:strCache>
                <c:ptCount val="4"/>
                <c:pt idx="0">
                  <c:v>SERVICIOS PERSONALES</c:v>
                </c:pt>
                <c:pt idx="1">
                  <c:v>CONTRATOS</c:v>
                </c:pt>
                <c:pt idx="2">
                  <c:v>CONVENIOS</c:v>
                </c:pt>
                <c:pt idx="3">
                  <c:v>OTROS</c:v>
                </c:pt>
              </c:strCache>
            </c:strRef>
          </c:cat>
          <c:val>
            <c:numRef>
              <c:f>GRAFICOS!$E$13:$E$19</c:f>
            </c:numRef>
          </c:val>
        </c:ser>
        <c:ser>
          <c:idx val="1"/>
          <c:order val="1"/>
          <c:dPt>
            <c:idx val="1"/>
            <c:explosion val="3"/>
          </c:dPt>
          <c:dLbls>
            <c:showVal val="1"/>
            <c:showLeaderLines val="1"/>
          </c:dLbls>
          <c:cat>
            <c:strRef>
              <c:f>GRAFICOS!$D$13:$D$19</c:f>
              <c:strCache>
                <c:ptCount val="4"/>
                <c:pt idx="0">
                  <c:v>SERVICIOS PERSONALES</c:v>
                </c:pt>
                <c:pt idx="1">
                  <c:v>CONTRATOS</c:v>
                </c:pt>
                <c:pt idx="2">
                  <c:v>CONVENIOS</c:v>
                </c:pt>
                <c:pt idx="3">
                  <c:v>OTROS</c:v>
                </c:pt>
              </c:strCache>
            </c:strRef>
          </c:cat>
          <c:val>
            <c:numRef>
              <c:f>GRAFICOS!$F$13:$F$19</c:f>
              <c:numCache>
                <c:formatCode>0.0%</c:formatCode>
                <c:ptCount val="4"/>
                <c:pt idx="0" formatCode="0%">
                  <c:v>3.5000000000000003E-2</c:v>
                </c:pt>
                <c:pt idx="1">
                  <c:v>0.31</c:v>
                </c:pt>
                <c:pt idx="2">
                  <c:v>0.63</c:v>
                </c:pt>
                <c:pt idx="3">
                  <c:v>0.02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1</xdr:col>
      <xdr:colOff>1524000</xdr:colOff>
      <xdr:row>6</xdr:row>
      <xdr:rowOff>180975</xdr:rowOff>
    </xdr:to>
    <xdr:pic>
      <xdr:nvPicPr>
        <xdr:cNvPr id="103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0"/>
          <a:ext cx="14573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0.01309</cdr:x>
      <cdr:y>0.00036</cdr:y>
    </cdr:from>
    <cdr:to>
      <cdr:x>0.98024</cdr:x>
      <cdr:y>0.07262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63076" y="1147"/>
          <a:ext cx="4661324" cy="227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1"/>
            <a:t>POA 2011  MANEJO</a:t>
          </a:r>
          <a:r>
            <a:rPr lang="es-CO" sz="1000" b="1" baseline="0"/>
            <a:t> INTEGRAL DE RESIDUOS SÓLIDOS Y SUSTANCIAS PELIGROSAS</a:t>
          </a:r>
          <a:endParaRPr lang="es-CO" sz="10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0</xdr:rowOff>
    </xdr:from>
    <xdr:to>
      <xdr:col>1</xdr:col>
      <xdr:colOff>1228725</xdr:colOff>
      <xdr:row>7</xdr:row>
      <xdr:rowOff>0</xdr:rowOff>
    </xdr:to>
    <xdr:pic>
      <xdr:nvPicPr>
        <xdr:cNvPr id="1844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0"/>
          <a:ext cx="14573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0</xdr:rowOff>
    </xdr:from>
    <xdr:to>
      <xdr:col>1</xdr:col>
      <xdr:colOff>1228725</xdr:colOff>
      <xdr:row>7</xdr:row>
      <xdr:rowOff>0</xdr:rowOff>
    </xdr:to>
    <xdr:pic>
      <xdr:nvPicPr>
        <xdr:cNvPr id="19464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0"/>
          <a:ext cx="13335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1095375</xdr:colOff>
      <xdr:row>7</xdr:row>
      <xdr:rowOff>0</xdr:rowOff>
    </xdr:to>
    <xdr:pic>
      <xdr:nvPicPr>
        <xdr:cNvPr id="20488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1276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</xdr:rowOff>
    </xdr:from>
    <xdr:to>
      <xdr:col>1</xdr:col>
      <xdr:colOff>1476375</xdr:colOff>
      <xdr:row>7</xdr:row>
      <xdr:rowOff>19050</xdr:rowOff>
    </xdr:to>
    <xdr:pic>
      <xdr:nvPicPr>
        <xdr:cNvPr id="3092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19050"/>
          <a:ext cx="13049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0</xdr:rowOff>
    </xdr:from>
    <xdr:to>
      <xdr:col>1</xdr:col>
      <xdr:colOff>1104900</xdr:colOff>
      <xdr:row>7</xdr:row>
      <xdr:rowOff>0</xdr:rowOff>
    </xdr:to>
    <xdr:pic>
      <xdr:nvPicPr>
        <xdr:cNvPr id="2151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0"/>
          <a:ext cx="13049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0</xdr:rowOff>
    </xdr:from>
    <xdr:to>
      <xdr:col>1</xdr:col>
      <xdr:colOff>1104900</xdr:colOff>
      <xdr:row>7</xdr:row>
      <xdr:rowOff>0</xdr:rowOff>
    </xdr:to>
    <xdr:pic>
      <xdr:nvPicPr>
        <xdr:cNvPr id="2068" name="Picture 1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0"/>
          <a:ext cx="14382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0</xdr:rowOff>
    </xdr:from>
    <xdr:to>
      <xdr:col>1</xdr:col>
      <xdr:colOff>1238250</xdr:colOff>
      <xdr:row>7</xdr:row>
      <xdr:rowOff>0</xdr:rowOff>
    </xdr:to>
    <xdr:pic>
      <xdr:nvPicPr>
        <xdr:cNvPr id="6170" name="Picture 104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0"/>
          <a:ext cx="15621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933450</xdr:colOff>
      <xdr:row>7</xdr:row>
      <xdr:rowOff>0</xdr:rowOff>
    </xdr:to>
    <xdr:pic>
      <xdr:nvPicPr>
        <xdr:cNvPr id="4127" name="Picture 18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14668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1333500</xdr:colOff>
      <xdr:row>20</xdr:row>
      <xdr:rowOff>76200</xdr:rowOff>
    </xdr:from>
    <xdr:to>
      <xdr:col>9</xdr:col>
      <xdr:colOff>809625</xdr:colOff>
      <xdr:row>39</xdr:row>
      <xdr:rowOff>142875</xdr:rowOff>
    </xdr:to>
    <xdr:graphicFrame macro="">
      <xdr:nvGraphicFramePr>
        <xdr:cNvPr id="412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INDOWS%20XP/Mis%20documentos/CONSOLIDAD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>
        <row r="34">
          <cell r="D34">
            <v>0</v>
          </cell>
        </row>
      </sheetData>
      <sheetData sheetId="1"/>
      <sheetData sheetId="2">
        <row r="34">
          <cell r="D34">
            <v>0</v>
          </cell>
        </row>
      </sheetData>
      <sheetData sheetId="3">
        <row r="34">
          <cell r="D34">
            <v>0</v>
          </cell>
        </row>
      </sheetData>
      <sheetData sheetId="4">
        <row r="32">
          <cell r="D32">
            <v>0</v>
          </cell>
        </row>
      </sheetData>
      <sheetData sheetId="5">
        <row r="34">
          <cell r="D34">
            <v>0</v>
          </cell>
        </row>
      </sheetData>
      <sheetData sheetId="6"/>
      <sheetData sheetId="7"/>
      <sheetData sheetId="8"/>
      <sheetData sheetId="9"/>
      <sheetData sheetId="10"/>
      <sheetData sheetId="11">
        <row r="35">
          <cell r="D35">
            <v>0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showGridLines="0" topLeftCell="A16" zoomScaleNormal="100" workbookViewId="0">
      <selection activeCell="C13" sqref="C13"/>
    </sheetView>
  </sheetViews>
  <sheetFormatPr baseColWidth="10" defaultRowHeight="12.75"/>
  <cols>
    <col min="1" max="1" width="4.85546875" style="95" customWidth="1"/>
    <col min="2" max="2" width="27" style="200" customWidth="1"/>
    <col min="3" max="3" width="16.42578125" style="200" customWidth="1"/>
    <col min="4" max="4" width="18.5703125" style="95" customWidth="1"/>
    <col min="5" max="6" width="7.5703125" style="95" customWidth="1"/>
    <col min="7" max="7" width="8.140625" style="95" customWidth="1"/>
    <col min="8" max="8" width="24.85546875" style="95" customWidth="1"/>
    <col min="9" max="9" width="15.5703125" style="95" customWidth="1"/>
    <col min="10" max="10" width="14.85546875" style="95" customWidth="1"/>
    <col min="11" max="11" width="15" style="95" customWidth="1"/>
    <col min="12" max="12" width="18.140625" style="95" customWidth="1"/>
    <col min="13" max="13" width="24.28515625" style="95" customWidth="1"/>
    <col min="14" max="16384" width="11.42578125" style="95"/>
  </cols>
  <sheetData>
    <row r="1" spans="1:10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0">
      <c r="A2" s="360"/>
      <c r="B2" s="360"/>
      <c r="C2" s="363"/>
      <c r="D2" s="364"/>
      <c r="E2" s="364"/>
      <c r="F2" s="364"/>
      <c r="G2" s="364"/>
      <c r="H2" s="364"/>
      <c r="I2" s="235"/>
    </row>
    <row r="3" spans="1:10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0">
      <c r="A4" s="360"/>
      <c r="B4" s="360"/>
      <c r="C4" s="365"/>
      <c r="D4" s="366"/>
      <c r="E4" s="366"/>
      <c r="F4" s="366"/>
      <c r="G4" s="366"/>
      <c r="H4" s="366"/>
      <c r="I4" s="235" t="s">
        <v>194</v>
      </c>
    </row>
    <row r="5" spans="1:10" s="93" customFormat="1" ht="18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0" ht="16.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0" s="97" customFormat="1" ht="1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0" s="97" customFormat="1" ht="15.75" customHeight="1">
      <c r="A8" s="318" t="s">
        <v>7</v>
      </c>
      <c r="B8" s="318"/>
      <c r="C8" s="359" t="s">
        <v>183</v>
      </c>
      <c r="D8" s="359"/>
      <c r="E8" s="359"/>
      <c r="F8" s="359"/>
      <c r="G8" s="359"/>
      <c r="H8" s="359"/>
      <c r="I8" s="99" t="s">
        <v>110</v>
      </c>
      <c r="J8" s="100" t="s">
        <v>190</v>
      </c>
    </row>
    <row r="9" spans="1:10" s="97" customFormat="1" ht="15" customHeight="1">
      <c r="A9" s="98"/>
      <c r="B9" s="198"/>
      <c r="C9" s="198"/>
      <c r="D9" s="99"/>
      <c r="E9" s="99"/>
      <c r="F9" s="99"/>
      <c r="G9" s="99"/>
      <c r="H9" s="99"/>
      <c r="I9" s="99"/>
      <c r="J9" s="99"/>
    </row>
    <row r="10" spans="1:10" s="97" customFormat="1" ht="16.5">
      <c r="A10" s="358" t="s">
        <v>162</v>
      </c>
      <c r="B10" s="358"/>
      <c r="C10" s="291">
        <f>C12</f>
        <v>1031647524</v>
      </c>
      <c r="D10" s="102"/>
      <c r="E10" s="103"/>
      <c r="F10" s="103"/>
      <c r="G10" s="103"/>
      <c r="H10" s="103"/>
      <c r="I10" s="103"/>
      <c r="J10" s="103"/>
    </row>
    <row r="11" spans="1:10" s="97" customFormat="1" ht="14.25">
      <c r="A11" s="358" t="s">
        <v>8</v>
      </c>
      <c r="B11" s="358"/>
      <c r="C11" s="242">
        <v>0</v>
      </c>
      <c r="D11" s="104"/>
      <c r="E11" s="105"/>
      <c r="F11" s="105"/>
      <c r="G11" s="105"/>
      <c r="H11" s="105"/>
      <c r="I11" s="105"/>
      <c r="J11" s="244"/>
    </row>
    <row r="12" spans="1:10" s="97" customFormat="1" ht="16.5">
      <c r="A12" s="358" t="s">
        <v>184</v>
      </c>
      <c r="B12" s="358"/>
      <c r="C12" s="292">
        <f>991368390+40279134</f>
        <v>1031647524</v>
      </c>
      <c r="D12" s="104"/>
      <c r="E12" s="105"/>
      <c r="F12" s="105"/>
      <c r="G12" s="105"/>
      <c r="H12" s="105"/>
      <c r="I12" s="105"/>
      <c r="J12" s="105"/>
    </row>
    <row r="13" spans="1:10" ht="15">
      <c r="A13" s="106"/>
    </row>
    <row r="14" spans="1:10" s="108" customFormat="1" ht="12" thickBot="1">
      <c r="A14" s="107" t="s">
        <v>10</v>
      </c>
      <c r="B14" s="201"/>
      <c r="C14" s="201"/>
      <c r="J14" s="109" t="s">
        <v>11</v>
      </c>
    </row>
    <row r="15" spans="1:10" s="110" customFormat="1" ht="11.25">
      <c r="A15" s="322" t="s">
        <v>47</v>
      </c>
      <c r="B15" s="324" t="s">
        <v>1</v>
      </c>
      <c r="C15" s="324" t="s">
        <v>161</v>
      </c>
      <c r="D15" s="324" t="s">
        <v>9</v>
      </c>
      <c r="E15" s="328" t="s">
        <v>0</v>
      </c>
      <c r="F15" s="328"/>
      <c r="G15" s="328"/>
      <c r="H15" s="324" t="s">
        <v>48</v>
      </c>
      <c r="I15" s="324" t="s">
        <v>158</v>
      </c>
      <c r="J15" s="326" t="s">
        <v>3</v>
      </c>
    </row>
    <row r="16" spans="1:10" s="110" customFormat="1" ht="22.5" customHeight="1" thickBot="1">
      <c r="A16" s="323"/>
      <c r="B16" s="325"/>
      <c r="C16" s="325"/>
      <c r="D16" s="325"/>
      <c r="E16" s="111" t="s">
        <v>2</v>
      </c>
      <c r="F16" s="111" t="s">
        <v>6</v>
      </c>
      <c r="G16" s="111" t="s">
        <v>5</v>
      </c>
      <c r="H16" s="325"/>
      <c r="I16" s="325"/>
      <c r="J16" s="327"/>
    </row>
    <row r="17" spans="1:10" s="110" customFormat="1" ht="11.25">
      <c r="A17" s="355">
        <v>1</v>
      </c>
      <c r="B17" s="356" t="s">
        <v>149</v>
      </c>
      <c r="C17" s="351">
        <v>10000000</v>
      </c>
      <c r="D17" s="340" t="s">
        <v>142</v>
      </c>
      <c r="E17" s="321">
        <v>40179</v>
      </c>
      <c r="F17" s="321">
        <v>11658</v>
      </c>
      <c r="G17" s="340">
        <v>12</v>
      </c>
      <c r="H17" s="333" t="s">
        <v>175</v>
      </c>
      <c r="I17" s="335">
        <v>170000</v>
      </c>
      <c r="J17" s="316" t="s">
        <v>154</v>
      </c>
    </row>
    <row r="18" spans="1:10" s="110" customFormat="1" ht="20.25" customHeight="1">
      <c r="A18" s="354"/>
      <c r="B18" s="357"/>
      <c r="C18" s="352"/>
      <c r="D18" s="329"/>
      <c r="E18" s="320"/>
      <c r="F18" s="320"/>
      <c r="G18" s="329"/>
      <c r="H18" s="334"/>
      <c r="I18" s="336"/>
      <c r="J18" s="317"/>
    </row>
    <row r="19" spans="1:10" s="110" customFormat="1" ht="39.75" customHeight="1">
      <c r="A19" s="354"/>
      <c r="B19" s="357"/>
      <c r="C19" s="352"/>
      <c r="D19" s="329"/>
      <c r="E19" s="210"/>
      <c r="F19" s="210"/>
      <c r="G19" s="203"/>
      <c r="H19" s="227" t="s">
        <v>178</v>
      </c>
      <c r="I19" s="213">
        <v>340587</v>
      </c>
      <c r="J19" s="214" t="s">
        <v>154</v>
      </c>
    </row>
    <row r="20" spans="1:10" s="110" customFormat="1" ht="41.25" customHeight="1">
      <c r="A20" s="354">
        <v>2</v>
      </c>
      <c r="B20" s="353" t="s">
        <v>160</v>
      </c>
      <c r="C20" s="352">
        <v>600000000</v>
      </c>
      <c r="D20" s="329" t="str">
        <f>+D17</f>
        <v>Todo el departamento</v>
      </c>
      <c r="E20" s="320">
        <f>+E17</f>
        <v>40179</v>
      </c>
      <c r="F20" s="320">
        <f>+F17</f>
        <v>11658</v>
      </c>
      <c r="G20" s="329">
        <f>+G17</f>
        <v>12</v>
      </c>
      <c r="H20" s="341" t="s">
        <v>176</v>
      </c>
      <c r="I20" s="319">
        <v>100</v>
      </c>
      <c r="J20" s="317" t="str">
        <f>+J17</f>
        <v>Coordinador</v>
      </c>
    </row>
    <row r="21" spans="1:10" s="110" customFormat="1" ht="13.5" customHeight="1">
      <c r="A21" s="354"/>
      <c r="B21" s="353"/>
      <c r="C21" s="352"/>
      <c r="D21" s="329"/>
      <c r="E21" s="320"/>
      <c r="F21" s="320"/>
      <c r="G21" s="329"/>
      <c r="H21" s="341"/>
      <c r="I21" s="319"/>
      <c r="J21" s="317"/>
    </row>
    <row r="22" spans="1:10" s="110" customFormat="1" ht="37.5" customHeight="1">
      <c r="A22" s="354"/>
      <c r="B22" s="353"/>
      <c r="C22" s="352"/>
      <c r="D22" s="329"/>
      <c r="E22" s="320"/>
      <c r="F22" s="320"/>
      <c r="G22" s="329"/>
      <c r="H22" s="341"/>
      <c r="I22" s="319"/>
      <c r="J22" s="317"/>
    </row>
    <row r="23" spans="1:10" s="10" customFormat="1" ht="40.5" customHeight="1">
      <c r="A23" s="354"/>
      <c r="B23" s="353"/>
      <c r="C23" s="352"/>
      <c r="D23" s="206" t="s">
        <v>141</v>
      </c>
      <c r="E23" s="204">
        <v>40179</v>
      </c>
      <c r="F23" s="204">
        <v>11658</v>
      </c>
      <c r="G23" s="206">
        <v>12</v>
      </c>
      <c r="H23" s="227" t="s">
        <v>179</v>
      </c>
      <c r="I23" s="205">
        <v>10</v>
      </c>
      <c r="J23" s="215" t="s">
        <v>154</v>
      </c>
    </row>
    <row r="24" spans="1:10" s="10" customFormat="1" ht="64.5" customHeight="1">
      <c r="A24" s="207">
        <v>3</v>
      </c>
      <c r="B24" s="228" t="s">
        <v>155</v>
      </c>
      <c r="C24" s="238">
        <v>10000000</v>
      </c>
      <c r="D24" s="208" t="str">
        <f>+D23</f>
        <v>Direfentes municipios</v>
      </c>
      <c r="E24" s="204">
        <v>40210</v>
      </c>
      <c r="F24" s="204">
        <v>11658</v>
      </c>
      <c r="G24" s="206">
        <v>11</v>
      </c>
      <c r="H24" s="231" t="s">
        <v>177</v>
      </c>
      <c r="I24" s="209">
        <v>5</v>
      </c>
      <c r="J24" s="215" t="str">
        <f>+J23</f>
        <v>Coordinador</v>
      </c>
    </row>
    <row r="25" spans="1:10" s="110" customFormat="1" ht="39.75" customHeight="1">
      <c r="A25" s="330">
        <v>4</v>
      </c>
      <c r="B25" s="337" t="s">
        <v>159</v>
      </c>
      <c r="C25" s="345">
        <v>90000000</v>
      </c>
      <c r="D25" s="342" t="s">
        <v>141</v>
      </c>
      <c r="E25" s="348">
        <v>40210</v>
      </c>
      <c r="F25" s="348">
        <v>11658</v>
      </c>
      <c r="G25" s="342">
        <v>11</v>
      </c>
      <c r="H25" s="227" t="s">
        <v>153</v>
      </c>
      <c r="I25" s="211">
        <v>100</v>
      </c>
      <c r="J25" s="214" t="s">
        <v>154</v>
      </c>
    </row>
    <row r="26" spans="1:10" s="110" customFormat="1" ht="39" customHeight="1" thickBot="1">
      <c r="A26" s="331"/>
      <c r="B26" s="338"/>
      <c r="C26" s="346"/>
      <c r="D26" s="343"/>
      <c r="E26" s="349"/>
      <c r="F26" s="349"/>
      <c r="G26" s="343"/>
      <c r="H26" s="232" t="s">
        <v>157</v>
      </c>
      <c r="I26" s="212">
        <v>0.25</v>
      </c>
      <c r="J26" s="214" t="s">
        <v>154</v>
      </c>
    </row>
    <row r="27" spans="1:10" s="10" customFormat="1" ht="41.25" customHeight="1">
      <c r="A27" s="332"/>
      <c r="B27" s="339"/>
      <c r="C27" s="347"/>
      <c r="D27" s="344"/>
      <c r="E27" s="350"/>
      <c r="F27" s="350"/>
      <c r="G27" s="344"/>
      <c r="H27" s="229" t="s">
        <v>156</v>
      </c>
      <c r="I27" s="212">
        <v>0.25</v>
      </c>
      <c r="J27" s="215" t="s">
        <v>154</v>
      </c>
    </row>
    <row r="28" spans="1:10" s="10" customFormat="1" ht="116.25" customHeight="1" thickBot="1">
      <c r="A28" s="216">
        <v>5</v>
      </c>
      <c r="B28" s="230" t="s">
        <v>180</v>
      </c>
      <c r="C28" s="239">
        <v>281368390</v>
      </c>
      <c r="D28" s="217" t="s">
        <v>142</v>
      </c>
      <c r="E28" s="218">
        <v>40210</v>
      </c>
      <c r="F28" s="218">
        <v>11658</v>
      </c>
      <c r="G28" s="219">
        <v>10</v>
      </c>
      <c r="H28" s="233" t="s">
        <v>148</v>
      </c>
      <c r="I28" s="220">
        <v>2</v>
      </c>
      <c r="J28" s="221" t="s">
        <v>154</v>
      </c>
    </row>
    <row r="29" spans="1:10" s="108" customFormat="1" ht="12" thickBot="1">
      <c r="A29" s="112"/>
      <c r="B29" s="202"/>
      <c r="C29" s="240">
        <f>SUM(C17:C28)</f>
        <v>991368390</v>
      </c>
      <c r="D29" s="112"/>
      <c r="E29" s="112"/>
      <c r="F29" s="112"/>
      <c r="G29" s="112"/>
      <c r="H29" s="112"/>
      <c r="I29" s="112"/>
      <c r="J29" s="112"/>
    </row>
    <row r="62" spans="2:3" s="108" customFormat="1" ht="11.25">
      <c r="B62" s="201"/>
      <c r="C62" s="201"/>
    </row>
    <row r="63" spans="2:3" s="108" customFormat="1" ht="11.25">
      <c r="B63" s="201"/>
      <c r="C63" s="201"/>
    </row>
    <row r="64" spans="2:3" s="108" customFormat="1" ht="11.25">
      <c r="B64" s="201"/>
      <c r="C64" s="201"/>
    </row>
    <row r="65" spans="2:3" s="108" customFormat="1" ht="11.25">
      <c r="B65" s="201"/>
      <c r="C65" s="201"/>
    </row>
    <row r="66" spans="2:3" s="108" customFormat="1" ht="11.25">
      <c r="B66" s="201"/>
      <c r="C66" s="201"/>
    </row>
  </sheetData>
  <mergeCells count="46">
    <mergeCell ref="A10:B10"/>
    <mergeCell ref="A11:B11"/>
    <mergeCell ref="C8:H8"/>
    <mergeCell ref="A1:B7"/>
    <mergeCell ref="C1:H4"/>
    <mergeCell ref="C5:E5"/>
    <mergeCell ref="F5:H5"/>
    <mergeCell ref="C6:E6"/>
    <mergeCell ref="F6:H6"/>
    <mergeCell ref="B20:B23"/>
    <mergeCell ref="A20:A23"/>
    <mergeCell ref="A17:A19"/>
    <mergeCell ref="B17:B19"/>
    <mergeCell ref="A12:B12"/>
    <mergeCell ref="A25:A27"/>
    <mergeCell ref="H17:H18"/>
    <mergeCell ref="I17:I18"/>
    <mergeCell ref="B25:B27"/>
    <mergeCell ref="G20:G22"/>
    <mergeCell ref="G17:G18"/>
    <mergeCell ref="H20:H22"/>
    <mergeCell ref="G25:G27"/>
    <mergeCell ref="E20:E22"/>
    <mergeCell ref="C25:C27"/>
    <mergeCell ref="D25:D27"/>
    <mergeCell ref="E25:E27"/>
    <mergeCell ref="F25:F27"/>
    <mergeCell ref="C17:C19"/>
    <mergeCell ref="C20:C23"/>
    <mergeCell ref="D17:D19"/>
    <mergeCell ref="J17:J18"/>
    <mergeCell ref="J20:J22"/>
    <mergeCell ref="A8:B8"/>
    <mergeCell ref="I20:I22"/>
    <mergeCell ref="F20:F22"/>
    <mergeCell ref="E17:E18"/>
    <mergeCell ref="F17:F18"/>
    <mergeCell ref="A15:A16"/>
    <mergeCell ref="B15:B16"/>
    <mergeCell ref="D15:D16"/>
    <mergeCell ref="J15:J16"/>
    <mergeCell ref="H15:H16"/>
    <mergeCell ref="I15:I16"/>
    <mergeCell ref="E15:G15"/>
    <mergeCell ref="C15:C16"/>
    <mergeCell ref="D20:D22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showGridLines="0" topLeftCell="A7" zoomScale="90" workbookViewId="0">
      <selection activeCell="C11" sqref="C11"/>
    </sheetView>
  </sheetViews>
  <sheetFormatPr baseColWidth="10" defaultRowHeight="12.75"/>
  <cols>
    <col min="1" max="1" width="7.85546875" style="1" customWidth="1"/>
    <col min="2" max="2" width="24.140625" style="1" customWidth="1"/>
    <col min="3" max="3" width="23.42578125" style="1" customWidth="1"/>
    <col min="4" max="4" width="19.85546875" style="1" customWidth="1"/>
    <col min="5" max="5" width="12.5703125" style="1" customWidth="1"/>
    <col min="6" max="6" width="10.85546875" style="1" customWidth="1"/>
    <col min="7" max="7" width="11.7109375" style="1" customWidth="1"/>
    <col min="8" max="8" width="15.5703125" style="1" customWidth="1"/>
    <col min="9" max="9" width="14.28515625" style="1" customWidth="1"/>
    <col min="10" max="10" width="14.7109375" style="1" customWidth="1"/>
    <col min="11" max="11" width="11.42578125" style="1"/>
    <col min="12" max="12" width="12.140625" style="1" bestFit="1" customWidth="1"/>
    <col min="13" max="16384" width="11.42578125" style="1"/>
  </cols>
  <sheetData>
    <row r="1" spans="1:10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0">
      <c r="A2" s="360"/>
      <c r="B2" s="360"/>
      <c r="C2" s="363"/>
      <c r="D2" s="364"/>
      <c r="E2" s="364"/>
      <c r="F2" s="364"/>
      <c r="G2" s="364"/>
      <c r="H2" s="364"/>
      <c r="I2" s="235"/>
    </row>
    <row r="3" spans="1:10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0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10" s="12" customFormat="1" ht="18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0" s="7" customFormat="1" ht="1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0" s="7" customFormat="1" ht="14.2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0" s="7" customFormat="1" ht="16.5" customHeight="1">
      <c r="A8" s="375" t="s">
        <v>7</v>
      </c>
      <c r="B8" s="375"/>
      <c r="C8" s="369" t="s">
        <v>183</v>
      </c>
      <c r="D8" s="369"/>
      <c r="E8" s="369"/>
      <c r="F8" s="369"/>
      <c r="G8" s="369"/>
      <c r="H8" s="369"/>
      <c r="I8" s="99" t="s">
        <v>110</v>
      </c>
      <c r="J8" s="100" t="s">
        <v>190</v>
      </c>
    </row>
    <row r="9" spans="1:10" s="7" customFormat="1" ht="14.25">
      <c r="A9" s="98"/>
      <c r="B9" s="198"/>
      <c r="C9" s="198"/>
      <c r="D9" s="374"/>
      <c r="E9" s="374"/>
      <c r="F9" s="374"/>
      <c r="G9" s="374"/>
      <c r="H9" s="374"/>
      <c r="I9" s="374"/>
      <c r="J9" s="374"/>
    </row>
    <row r="10" spans="1:10" s="7" customFormat="1" ht="14.25">
      <c r="A10" s="372" t="s">
        <v>162</v>
      </c>
      <c r="B10" s="372"/>
      <c r="C10" s="242">
        <f>'POA-01'!C12</f>
        <v>1031647524</v>
      </c>
      <c r="D10" s="102"/>
      <c r="E10" s="103"/>
      <c r="F10" s="103"/>
      <c r="G10" s="103"/>
      <c r="H10" s="103"/>
      <c r="I10" s="103"/>
      <c r="J10" s="103"/>
    </row>
    <row r="11" spans="1:10" s="7" customFormat="1" ht="14.25">
      <c r="A11" s="101" t="s">
        <v>8</v>
      </c>
      <c r="B11" s="199"/>
      <c r="C11" s="242">
        <v>0</v>
      </c>
      <c r="D11" s="104"/>
      <c r="E11" s="105"/>
      <c r="F11" s="105"/>
      <c r="G11" s="105"/>
      <c r="H11" s="105"/>
      <c r="I11" s="105"/>
      <c r="J11" s="244"/>
    </row>
    <row r="12" spans="1:10" ht="14.25">
      <c r="A12" s="358" t="s">
        <v>184</v>
      </c>
      <c r="B12" s="358"/>
      <c r="C12" s="242">
        <f>C10</f>
        <v>1031647524</v>
      </c>
      <c r="D12" s="104"/>
      <c r="E12" s="105"/>
      <c r="F12" s="105"/>
      <c r="G12" s="105"/>
      <c r="H12" s="105"/>
      <c r="I12" s="105"/>
      <c r="J12" s="105"/>
    </row>
    <row r="13" spans="1:10" s="8" customFormat="1" ht="15.75" thickBot="1">
      <c r="A13" s="106"/>
      <c r="B13" s="200"/>
      <c r="C13" s="200"/>
      <c r="D13" s="95"/>
      <c r="E13" s="95"/>
      <c r="F13" s="95"/>
      <c r="G13" s="95"/>
      <c r="H13" s="95"/>
      <c r="I13" s="95"/>
      <c r="J13" s="314" t="s">
        <v>204</v>
      </c>
    </row>
    <row r="14" spans="1:10" s="10" customFormat="1" ht="12" customHeight="1">
      <c r="A14" s="380" t="s">
        <v>47</v>
      </c>
      <c r="B14" s="370" t="s">
        <v>12</v>
      </c>
      <c r="C14" s="370" t="s">
        <v>13</v>
      </c>
      <c r="D14" s="370" t="s">
        <v>14</v>
      </c>
      <c r="E14" s="370" t="s">
        <v>0</v>
      </c>
      <c r="F14" s="370"/>
      <c r="G14" s="370"/>
      <c r="H14" s="370"/>
      <c r="I14" s="376" t="s">
        <v>21</v>
      </c>
      <c r="J14" s="378" t="s">
        <v>16</v>
      </c>
    </row>
    <row r="15" spans="1:10" s="10" customFormat="1" ht="22.5" customHeight="1" thickBot="1">
      <c r="A15" s="381"/>
      <c r="B15" s="371"/>
      <c r="C15" s="371"/>
      <c r="D15" s="371"/>
      <c r="E15" s="32" t="s">
        <v>2</v>
      </c>
      <c r="F15" s="32" t="s">
        <v>4</v>
      </c>
      <c r="G15" s="32" t="s">
        <v>5</v>
      </c>
      <c r="H15" s="32" t="s">
        <v>20</v>
      </c>
      <c r="I15" s="377"/>
      <c r="J15" s="379"/>
    </row>
    <row r="16" spans="1:10" s="6" customFormat="1" ht="12" thickBot="1">
      <c r="A16" s="373" t="s">
        <v>18</v>
      </c>
      <c r="B16" s="373"/>
      <c r="C16" s="373"/>
      <c r="D16" s="373"/>
      <c r="E16" s="373"/>
      <c r="F16" s="373"/>
      <c r="G16" s="373"/>
      <c r="H16" s="373"/>
      <c r="I16" s="373"/>
      <c r="J16" s="373"/>
    </row>
    <row r="17" spans="1:12" s="6" customFormat="1" ht="11.25">
      <c r="A17" s="15">
        <v>1</v>
      </c>
      <c r="B17" s="35"/>
      <c r="C17" s="35"/>
      <c r="D17" s="35"/>
      <c r="E17" s="82"/>
      <c r="F17" s="67"/>
      <c r="G17" s="149"/>
      <c r="H17" s="83"/>
      <c r="I17" s="247"/>
      <c r="J17" s="248"/>
      <c r="K17" s="16"/>
    </row>
    <row r="18" spans="1:12" s="6" customFormat="1" ht="11.25">
      <c r="A18" s="28"/>
      <c r="B18" s="3"/>
      <c r="C18" s="3"/>
      <c r="D18" s="3"/>
      <c r="E18" s="3"/>
      <c r="F18" s="68"/>
      <c r="G18" s="69"/>
      <c r="H18" s="2"/>
      <c r="I18" s="14"/>
      <c r="J18" s="249">
        <f t="shared" ref="J18:J19" si="0">+G18*I18</f>
        <v>0</v>
      </c>
    </row>
    <row r="19" spans="1:12" s="6" customFormat="1" ht="12" thickBot="1">
      <c r="A19" s="29"/>
      <c r="B19" s="31"/>
      <c r="C19" s="31"/>
      <c r="D19" s="31"/>
      <c r="E19" s="31"/>
      <c r="F19" s="70"/>
      <c r="G19" s="71"/>
      <c r="H19" s="30"/>
      <c r="I19" s="60"/>
      <c r="J19" s="250">
        <f t="shared" si="0"/>
        <v>0</v>
      </c>
      <c r="K19" s="16"/>
    </row>
    <row r="20" spans="1:12" s="6" customFormat="1" ht="12" thickBot="1">
      <c r="A20" s="373"/>
      <c r="B20" s="373"/>
      <c r="C20" s="373"/>
      <c r="D20" s="373"/>
      <c r="E20" s="5"/>
      <c r="F20" s="5"/>
      <c r="G20" s="91"/>
      <c r="H20" s="72"/>
      <c r="I20" s="73" t="s">
        <v>111</v>
      </c>
      <c r="J20" s="51">
        <f>SUM(J17:J17)</f>
        <v>0</v>
      </c>
      <c r="K20" s="16"/>
    </row>
    <row r="21" spans="1:12" s="6" customFormat="1" ht="11.25">
      <c r="A21" s="373" t="s">
        <v>19</v>
      </c>
      <c r="B21" s="373"/>
      <c r="C21" s="373"/>
      <c r="D21" s="373"/>
      <c r="E21" s="5"/>
      <c r="F21" s="5"/>
      <c r="G21" s="5"/>
      <c r="H21" s="72"/>
      <c r="I21" s="245"/>
      <c r="J21" s="246"/>
    </row>
    <row r="22" spans="1:12" s="6" customFormat="1" ht="75.75" customHeight="1">
      <c r="A22" s="2">
        <v>1</v>
      </c>
      <c r="B22" s="3" t="s">
        <v>195</v>
      </c>
      <c r="C22" s="3" t="s">
        <v>198</v>
      </c>
      <c r="D22" s="293" t="s">
        <v>200</v>
      </c>
      <c r="E22" s="299">
        <v>40756</v>
      </c>
      <c r="F22" s="299">
        <v>40908</v>
      </c>
      <c r="G22" s="300">
        <v>5</v>
      </c>
      <c r="H22" s="85">
        <v>1</v>
      </c>
      <c r="I22" s="297"/>
      <c r="J22" s="298">
        <v>18881916</v>
      </c>
      <c r="K22" s="16"/>
    </row>
    <row r="23" spans="1:12" s="6" customFormat="1" ht="75.75" customHeight="1">
      <c r="A23" s="2">
        <v>1</v>
      </c>
      <c r="B23" s="3" t="s">
        <v>196</v>
      </c>
      <c r="C23" s="3" t="s">
        <v>197</v>
      </c>
      <c r="D23" s="293" t="s">
        <v>199</v>
      </c>
      <c r="E23" s="299">
        <v>40756</v>
      </c>
      <c r="F23" s="299">
        <v>40908</v>
      </c>
      <c r="G23" s="300">
        <v>5</v>
      </c>
      <c r="H23" s="85">
        <v>1</v>
      </c>
      <c r="I23" s="296"/>
      <c r="J23" s="298">
        <v>17797218</v>
      </c>
      <c r="L23" s="16"/>
    </row>
    <row r="24" spans="1:12" s="6" customFormat="1" ht="11.25">
      <c r="A24" s="2"/>
      <c r="B24" s="3"/>
      <c r="C24" s="3"/>
      <c r="D24" s="293"/>
      <c r="E24" s="296"/>
      <c r="F24" s="296"/>
      <c r="G24" s="296"/>
      <c r="H24" s="2"/>
      <c r="I24" s="296"/>
      <c r="J24" s="298"/>
      <c r="K24" s="16"/>
    </row>
    <row r="25" spans="1:12" s="6" customFormat="1" ht="11.25">
      <c r="A25" s="74"/>
      <c r="B25" s="75"/>
      <c r="C25" s="75"/>
      <c r="D25" s="76"/>
      <c r="E25" s="296"/>
      <c r="F25" s="296"/>
      <c r="G25" s="296"/>
      <c r="H25" s="2"/>
      <c r="I25" s="296"/>
      <c r="J25" s="298"/>
    </row>
    <row r="26" spans="1:12" s="6" customFormat="1" ht="12" thickBot="1">
      <c r="A26" s="74"/>
      <c r="B26" s="75"/>
      <c r="C26" s="75"/>
      <c r="D26" s="76"/>
      <c r="E26" s="75"/>
      <c r="F26" s="75"/>
      <c r="G26" s="75"/>
      <c r="H26" s="74"/>
      <c r="I26" s="294" t="s">
        <v>111</v>
      </c>
      <c r="J26" s="295">
        <f>SUM(J22:J24)</f>
        <v>36679134</v>
      </c>
    </row>
    <row r="27" spans="1:12" ht="13.5" thickBot="1">
      <c r="B27" s="77"/>
      <c r="C27" s="77"/>
      <c r="D27" s="77"/>
      <c r="E27" s="77"/>
      <c r="F27" s="77"/>
      <c r="G27" s="77"/>
      <c r="H27" s="92"/>
    </row>
    <row r="28" spans="1:12" ht="13.5" thickBot="1">
      <c r="I28" s="78" t="s">
        <v>27</v>
      </c>
      <c r="J28" s="79">
        <f>+J20+J26</f>
        <v>36679134</v>
      </c>
    </row>
    <row r="29" spans="1:12">
      <c r="C29" s="6"/>
      <c r="G29" s="90"/>
    </row>
    <row r="30" spans="1:12">
      <c r="C30" s="6"/>
      <c r="G30" s="90"/>
    </row>
    <row r="31" spans="1:12">
      <c r="C31" s="6"/>
      <c r="E31" s="90"/>
    </row>
    <row r="32" spans="1:12">
      <c r="E32" s="90"/>
    </row>
  </sheetData>
  <mergeCells count="21">
    <mergeCell ref="A1:B7"/>
    <mergeCell ref="C1:H4"/>
    <mergeCell ref="C5:E5"/>
    <mergeCell ref="F5:H5"/>
    <mergeCell ref="C6:E6"/>
    <mergeCell ref="F6:H6"/>
    <mergeCell ref="C8:H8"/>
    <mergeCell ref="D14:D15"/>
    <mergeCell ref="A10:B10"/>
    <mergeCell ref="A21:D21"/>
    <mergeCell ref="D9:J9"/>
    <mergeCell ref="A12:B12"/>
    <mergeCell ref="A8:B8"/>
    <mergeCell ref="I14:I15"/>
    <mergeCell ref="A20:D20"/>
    <mergeCell ref="A16:J16"/>
    <mergeCell ref="J14:J15"/>
    <mergeCell ref="E14:H14"/>
    <mergeCell ref="A14:A15"/>
    <mergeCell ref="C14:C15"/>
    <mergeCell ref="B14:B15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showGridLines="0" workbookViewId="0">
      <selection activeCell="C11" sqref="C11"/>
    </sheetView>
  </sheetViews>
  <sheetFormatPr baseColWidth="10" defaultRowHeight="12.75"/>
  <cols>
    <col min="1" max="1" width="6" style="1" customWidth="1"/>
    <col min="2" max="2" width="25.5703125" style="1" customWidth="1"/>
    <col min="3" max="3" width="22" style="1" customWidth="1"/>
    <col min="4" max="4" width="10.5703125" style="1" customWidth="1"/>
    <col min="5" max="8" width="12.7109375" style="1" customWidth="1"/>
    <col min="9" max="9" width="15.85546875" style="1" customWidth="1"/>
    <col min="10" max="10" width="15" style="1" customWidth="1"/>
    <col min="11" max="16384" width="11.42578125" style="1"/>
  </cols>
  <sheetData>
    <row r="1" spans="1:10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0">
      <c r="A2" s="360"/>
      <c r="B2" s="360"/>
      <c r="C2" s="363"/>
      <c r="D2" s="364"/>
      <c r="E2" s="364"/>
      <c r="F2" s="364"/>
      <c r="G2" s="364"/>
      <c r="H2" s="364"/>
      <c r="I2" s="235"/>
    </row>
    <row r="3" spans="1:10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0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10" s="12" customFormat="1" ht="18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0" s="12" customFormat="1" ht="16.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0" s="7" customFormat="1" ht="1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0" s="7" customFormat="1" ht="14.25">
      <c r="A8" s="375" t="s">
        <v>7</v>
      </c>
      <c r="B8" s="375"/>
      <c r="C8" s="383" t="s">
        <v>183</v>
      </c>
      <c r="D8" s="383"/>
      <c r="E8" s="383"/>
      <c r="F8" s="383"/>
      <c r="G8" s="383"/>
      <c r="H8" s="383"/>
      <c r="I8" s="99" t="s">
        <v>110</v>
      </c>
      <c r="J8" s="100" t="s">
        <v>190</v>
      </c>
    </row>
    <row r="9" spans="1:10" s="7" customFormat="1" ht="15" customHeight="1">
      <c r="A9" s="98"/>
      <c r="B9" s="198"/>
      <c r="C9" s="198"/>
      <c r="D9" s="99"/>
      <c r="E9" s="99"/>
      <c r="F9" s="99"/>
      <c r="G9" s="99"/>
      <c r="H9" s="99"/>
      <c r="I9" s="99"/>
      <c r="J9" s="99"/>
    </row>
    <row r="10" spans="1:10" s="7" customFormat="1" ht="16.5">
      <c r="A10" s="382" t="s">
        <v>162</v>
      </c>
      <c r="B10" s="382"/>
      <c r="C10" s="241">
        <f>C12</f>
        <v>1031647524</v>
      </c>
      <c r="D10" s="102"/>
      <c r="E10" s="103"/>
      <c r="F10" s="103"/>
      <c r="G10" s="103"/>
      <c r="H10" s="103"/>
      <c r="I10" s="103"/>
      <c r="J10" s="103"/>
    </row>
    <row r="11" spans="1:10" s="7" customFormat="1" ht="16.5">
      <c r="A11" s="382" t="s">
        <v>8</v>
      </c>
      <c r="B11" s="382"/>
      <c r="C11" s="199"/>
      <c r="D11" s="104"/>
      <c r="E11" s="105"/>
      <c r="F11" s="105"/>
      <c r="G11" s="105"/>
      <c r="H11" s="105"/>
      <c r="I11" s="105"/>
      <c r="J11" s="244"/>
    </row>
    <row r="12" spans="1:10" s="7" customFormat="1" ht="16.5">
      <c r="A12" s="382" t="s">
        <v>184</v>
      </c>
      <c r="B12" s="382"/>
      <c r="C12" s="241">
        <f>'POA-01'!C12</f>
        <v>1031647524</v>
      </c>
      <c r="D12" s="104"/>
      <c r="E12" s="105"/>
      <c r="F12" s="105"/>
      <c r="G12" s="105"/>
      <c r="H12" s="105"/>
      <c r="I12" s="105"/>
      <c r="J12" s="105"/>
    </row>
    <row r="13" spans="1:10" s="7" customFormat="1" ht="14.25"/>
    <row r="15" spans="1:10" s="8" customFormat="1" ht="12" thickBot="1">
      <c r="A15" s="8" t="s">
        <v>29</v>
      </c>
      <c r="I15" s="9" t="s">
        <v>30</v>
      </c>
    </row>
    <row r="16" spans="1:10" s="10" customFormat="1" ht="14.25" customHeight="1">
      <c r="A16" s="380" t="s">
        <v>47</v>
      </c>
      <c r="B16" s="370" t="s">
        <v>24</v>
      </c>
      <c r="C16" s="370" t="s">
        <v>25</v>
      </c>
      <c r="D16" s="388" t="s">
        <v>26</v>
      </c>
      <c r="E16" s="390" t="s">
        <v>22</v>
      </c>
      <c r="F16" s="390"/>
      <c r="G16" s="370" t="s">
        <v>23</v>
      </c>
      <c r="H16" s="370"/>
      <c r="I16" s="386" t="s">
        <v>34</v>
      </c>
    </row>
    <row r="17" spans="1:9" s="10" customFormat="1" ht="12" thickBot="1">
      <c r="A17" s="381"/>
      <c r="B17" s="371"/>
      <c r="C17" s="371"/>
      <c r="D17" s="389"/>
      <c r="E17" s="33" t="s">
        <v>15</v>
      </c>
      <c r="F17" s="33" t="s">
        <v>27</v>
      </c>
      <c r="G17" s="33" t="s">
        <v>28</v>
      </c>
      <c r="H17" s="33" t="s">
        <v>27</v>
      </c>
      <c r="I17" s="387"/>
    </row>
    <row r="18" spans="1:9" s="6" customFormat="1" ht="12" thickBot="1">
      <c r="A18" s="34"/>
      <c r="B18" s="35"/>
      <c r="C18" s="36"/>
      <c r="D18" s="36"/>
      <c r="E18" s="37"/>
      <c r="F18" s="37"/>
      <c r="G18" s="37"/>
      <c r="H18" s="37"/>
      <c r="I18" s="86"/>
    </row>
    <row r="19" spans="1:9" s="6" customFormat="1" ht="12" thickBot="1">
      <c r="A19" s="28"/>
      <c r="B19" s="35"/>
      <c r="C19" s="36"/>
      <c r="D19" s="36"/>
      <c r="E19" s="37"/>
      <c r="F19" s="14"/>
      <c r="G19" s="14"/>
      <c r="H19" s="14"/>
      <c r="I19" s="86"/>
    </row>
    <row r="20" spans="1:9" s="6" customFormat="1" ht="12" thickBot="1">
      <c r="A20" s="28"/>
      <c r="B20" s="15"/>
      <c r="C20" s="36"/>
      <c r="D20" s="36"/>
      <c r="E20" s="14"/>
      <c r="F20" s="14"/>
      <c r="G20" s="14"/>
      <c r="H20" s="14"/>
      <c r="I20" s="86"/>
    </row>
    <row r="21" spans="1:9" s="6" customFormat="1" ht="12" thickBot="1">
      <c r="A21" s="28"/>
      <c r="B21" s="15"/>
      <c r="C21" s="36"/>
      <c r="D21" s="36"/>
      <c r="E21" s="14"/>
      <c r="F21" s="14"/>
      <c r="G21" s="14"/>
      <c r="H21" s="14"/>
      <c r="I21" s="86"/>
    </row>
    <row r="22" spans="1:9" s="6" customFormat="1" ht="13.5" thickBot="1">
      <c r="A22" s="28"/>
      <c r="B22" s="88"/>
      <c r="C22" s="2"/>
      <c r="D22" s="13"/>
      <c r="E22" s="14"/>
      <c r="F22" s="14"/>
      <c r="G22" s="14"/>
      <c r="H22" s="14"/>
      <c r="I22" s="86"/>
    </row>
    <row r="23" spans="1:9" s="6" customFormat="1" ht="12" thickBot="1">
      <c r="A23" s="38"/>
      <c r="B23" s="35"/>
      <c r="C23" s="36"/>
      <c r="D23" s="36"/>
      <c r="E23" s="37"/>
      <c r="F23" s="37"/>
      <c r="G23" s="37"/>
      <c r="H23" s="37"/>
      <c r="I23" s="86"/>
    </row>
    <row r="24" spans="1:9" s="6" customFormat="1" ht="12" thickBot="1">
      <c r="A24" s="38"/>
      <c r="B24" s="35"/>
      <c r="C24" s="36"/>
      <c r="D24" s="36"/>
      <c r="E24" s="37"/>
      <c r="F24" s="37"/>
      <c r="G24" s="37"/>
      <c r="H24" s="37"/>
      <c r="I24" s="86"/>
    </row>
    <row r="25" spans="1:9" s="6" customFormat="1" ht="12" thickBot="1">
      <c r="A25" s="38"/>
      <c r="B25" s="87"/>
      <c r="C25" s="39"/>
      <c r="D25" s="40"/>
      <c r="E25" s="41"/>
      <c r="F25" s="41"/>
      <c r="G25" s="41"/>
      <c r="H25" s="41"/>
      <c r="I25" s="86"/>
    </row>
    <row r="26" spans="1:9" s="6" customFormat="1" ht="12" customHeight="1" thickBot="1">
      <c r="A26" s="384" t="s">
        <v>17</v>
      </c>
      <c r="B26" s="385"/>
      <c r="C26" s="43"/>
      <c r="D26" s="42"/>
      <c r="E26" s="44"/>
      <c r="F26" s="44"/>
      <c r="G26" s="44"/>
      <c r="H26" s="185">
        <f>H18+H19+H20+H21+H22+H24</f>
        <v>0</v>
      </c>
      <c r="I26" s="45"/>
    </row>
    <row r="30" spans="1:9">
      <c r="H30" s="90"/>
      <c r="I30" s="90"/>
    </row>
  </sheetData>
  <mergeCells count="19">
    <mergeCell ref="A26:B26"/>
    <mergeCell ref="G16:H16"/>
    <mergeCell ref="I16:I17"/>
    <mergeCell ref="D16:D17"/>
    <mergeCell ref="E16:F16"/>
    <mergeCell ref="B16:B17"/>
    <mergeCell ref="A16:A17"/>
    <mergeCell ref="C16:C17"/>
    <mergeCell ref="A11:B11"/>
    <mergeCell ref="A12:B12"/>
    <mergeCell ref="A1:B7"/>
    <mergeCell ref="C1:H4"/>
    <mergeCell ref="C5:E5"/>
    <mergeCell ref="F5:H5"/>
    <mergeCell ref="C6:E6"/>
    <mergeCell ref="F6:H6"/>
    <mergeCell ref="A8:B8"/>
    <mergeCell ref="C8:H8"/>
    <mergeCell ref="A10:B10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showGridLines="0" workbookViewId="0">
      <selection activeCell="C11" sqref="C11"/>
    </sheetView>
  </sheetViews>
  <sheetFormatPr baseColWidth="10" defaultRowHeight="12.75"/>
  <cols>
    <col min="1" max="1" width="5.140625" style="1" customWidth="1"/>
    <col min="2" max="2" width="20.28515625" style="1" customWidth="1"/>
    <col min="3" max="3" width="22.42578125" style="1" customWidth="1"/>
    <col min="4" max="5" width="9.85546875" style="1" customWidth="1"/>
    <col min="6" max="6" width="11.42578125" style="1"/>
    <col min="7" max="7" width="12.42578125" style="1" bestFit="1" customWidth="1"/>
    <col min="8" max="8" width="15.7109375" style="1" customWidth="1"/>
    <col min="9" max="9" width="13.28515625" style="1" customWidth="1"/>
    <col min="10" max="10" width="15.28515625" style="1" customWidth="1"/>
    <col min="11" max="16384" width="11.42578125" style="1"/>
  </cols>
  <sheetData>
    <row r="1" spans="1:10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0">
      <c r="A2" s="360"/>
      <c r="B2" s="360"/>
      <c r="C2" s="363"/>
      <c r="D2" s="364"/>
      <c r="E2" s="364"/>
      <c r="F2" s="364"/>
      <c r="G2" s="364"/>
      <c r="H2" s="364"/>
      <c r="I2" s="235"/>
    </row>
    <row r="3" spans="1:10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0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10" s="12" customFormat="1" ht="15" customHeight="1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0" s="12" customFormat="1" ht="14.2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0" s="7" customFormat="1" ht="13.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0" s="7" customFormat="1" ht="14.25">
      <c r="A8" s="392" t="s">
        <v>7</v>
      </c>
      <c r="B8" s="392"/>
      <c r="C8" s="383" t="s">
        <v>183</v>
      </c>
      <c r="D8" s="383"/>
      <c r="E8" s="383"/>
      <c r="F8" s="383"/>
      <c r="G8" s="383"/>
      <c r="H8" s="383"/>
      <c r="I8" s="99" t="s">
        <v>110</v>
      </c>
      <c r="J8" s="100" t="s">
        <v>190</v>
      </c>
    </row>
    <row r="9" spans="1:10" s="7" customFormat="1" ht="15" customHeight="1">
      <c r="A9" s="98"/>
      <c r="B9" s="198"/>
      <c r="C9" s="198"/>
      <c r="D9" s="99"/>
      <c r="E9" s="99"/>
      <c r="F9" s="99"/>
      <c r="G9" s="99"/>
      <c r="H9" s="99"/>
      <c r="I9" s="99"/>
      <c r="J9" s="99"/>
    </row>
    <row r="10" spans="1:10" s="7" customFormat="1" ht="16.5">
      <c r="A10" s="391" t="s">
        <v>162</v>
      </c>
      <c r="B10" s="391"/>
      <c r="C10" s="291">
        <f>'POA-01'!C12</f>
        <v>1031647524</v>
      </c>
      <c r="D10" s="102"/>
      <c r="E10" s="103"/>
      <c r="F10" s="103"/>
      <c r="G10" s="103"/>
      <c r="H10" s="103"/>
      <c r="I10" s="103"/>
      <c r="J10" s="103"/>
    </row>
    <row r="11" spans="1:10" s="7" customFormat="1" ht="14.25">
      <c r="A11" s="391" t="s">
        <v>8</v>
      </c>
      <c r="B11" s="391"/>
      <c r="C11" s="199"/>
      <c r="D11" s="104"/>
      <c r="E11" s="105"/>
      <c r="F11" s="105"/>
      <c r="G11" s="105"/>
      <c r="H11" s="105"/>
      <c r="I11" s="105"/>
      <c r="J11" s="244"/>
    </row>
    <row r="12" spans="1:10" s="7" customFormat="1" ht="15" customHeight="1">
      <c r="A12" s="391" t="s">
        <v>184</v>
      </c>
      <c r="B12" s="391"/>
      <c r="C12" s="292">
        <f>C10</f>
        <v>1031647524</v>
      </c>
      <c r="D12" s="104"/>
      <c r="E12" s="105"/>
      <c r="F12" s="105"/>
      <c r="G12" s="105"/>
      <c r="H12" s="105"/>
      <c r="I12" s="105"/>
      <c r="J12" s="105"/>
    </row>
    <row r="13" spans="1:10" s="6" customFormat="1" ht="11.25"/>
    <row r="14" spans="1:10" s="6" customFormat="1" ht="11.25"/>
    <row r="15" spans="1:10" s="8" customFormat="1" ht="12" thickBot="1">
      <c r="A15" s="11" t="s">
        <v>32</v>
      </c>
      <c r="H15" s="9" t="s">
        <v>33</v>
      </c>
    </row>
    <row r="16" spans="1:10" s="10" customFormat="1" ht="23.25" thickBot="1">
      <c r="A16" s="46" t="s">
        <v>47</v>
      </c>
      <c r="B16" s="47" t="s">
        <v>31</v>
      </c>
      <c r="C16" s="47" t="s">
        <v>25</v>
      </c>
      <c r="D16" s="48" t="s">
        <v>26</v>
      </c>
      <c r="E16" s="48" t="s">
        <v>22</v>
      </c>
      <c r="F16" s="48" t="s">
        <v>37</v>
      </c>
      <c r="G16" s="48" t="s">
        <v>36</v>
      </c>
      <c r="H16" s="49" t="s">
        <v>35</v>
      </c>
    </row>
    <row r="17" spans="1:8" s="10" customFormat="1" ht="11.25">
      <c r="A17" s="53"/>
      <c r="B17" s="84"/>
      <c r="C17" s="3"/>
      <c r="D17" s="85"/>
      <c r="E17" s="14"/>
      <c r="F17" s="14"/>
      <c r="G17" s="14"/>
      <c r="H17" s="184"/>
    </row>
    <row r="18" spans="1:8" s="10" customFormat="1" ht="11.25">
      <c r="A18" s="54"/>
      <c r="B18" s="81"/>
      <c r="C18" s="81"/>
      <c r="D18" s="27"/>
      <c r="E18" s="27"/>
      <c r="F18" s="27"/>
      <c r="G18" s="27"/>
      <c r="H18" s="184"/>
    </row>
    <row r="19" spans="1:8" s="10" customFormat="1" ht="11.25">
      <c r="A19" s="54"/>
      <c r="B19" s="81"/>
      <c r="C19" s="81"/>
      <c r="D19" s="27"/>
      <c r="E19" s="27"/>
      <c r="F19" s="27"/>
      <c r="G19" s="27"/>
      <c r="H19" s="184"/>
    </row>
    <row r="20" spans="1:8" s="10" customFormat="1" ht="11.25">
      <c r="A20" s="54"/>
      <c r="B20" s="26"/>
      <c r="C20" s="26"/>
      <c r="D20" s="27"/>
      <c r="E20" s="27"/>
      <c r="F20" s="27"/>
      <c r="G20" s="27"/>
      <c r="H20" s="55"/>
    </row>
    <row r="21" spans="1:8" s="6" customFormat="1" ht="11.25">
      <c r="A21" s="56"/>
      <c r="B21" s="3"/>
      <c r="C21" s="4"/>
      <c r="D21" s="14"/>
      <c r="E21" s="14"/>
      <c r="F21" s="14"/>
      <c r="G21" s="14"/>
      <c r="H21" s="57"/>
    </row>
    <row r="22" spans="1:8" s="6" customFormat="1" ht="12" thickBot="1">
      <c r="A22" s="58"/>
      <c r="B22" s="31"/>
      <c r="C22" s="59"/>
      <c r="D22" s="60"/>
      <c r="E22" s="60"/>
      <c r="F22" s="60"/>
      <c r="G22" s="60"/>
      <c r="H22" s="61"/>
    </row>
    <row r="23" spans="1:8" s="6" customFormat="1" ht="12" thickBot="1">
      <c r="A23" s="5"/>
      <c r="B23" s="5"/>
      <c r="C23" s="5"/>
      <c r="D23" s="23"/>
      <c r="E23" s="23"/>
      <c r="F23" s="50" t="s">
        <v>27</v>
      </c>
      <c r="G23" s="51">
        <f>SUM(G17:G22)</f>
        <v>0</v>
      </c>
      <c r="H23" s="52"/>
    </row>
    <row r="24" spans="1:8" s="6" customFormat="1" ht="11.25">
      <c r="D24" s="16"/>
      <c r="E24" s="16"/>
      <c r="F24" s="16"/>
      <c r="G24" s="16"/>
      <c r="H24" s="16"/>
    </row>
    <row r="25" spans="1:8" s="6" customFormat="1" ht="11.25"/>
    <row r="26" spans="1:8" s="6" customFormat="1" ht="11.25"/>
    <row r="27" spans="1:8" s="6" customFormat="1" ht="11.25"/>
    <row r="28" spans="1:8" s="6" customFormat="1" ht="11.25"/>
  </sheetData>
  <mergeCells count="11">
    <mergeCell ref="A12:B12"/>
    <mergeCell ref="A1:B7"/>
    <mergeCell ref="C1:H4"/>
    <mergeCell ref="C5:E5"/>
    <mergeCell ref="F5:H5"/>
    <mergeCell ref="C6:E6"/>
    <mergeCell ref="F6:H6"/>
    <mergeCell ref="A11:B11"/>
    <mergeCell ref="A10:B10"/>
    <mergeCell ref="A8:B8"/>
    <mergeCell ref="C8:H8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54"/>
  <sheetViews>
    <sheetView showGridLines="0" topLeftCell="A10" workbookViewId="0">
      <selection activeCell="C17" sqref="C17"/>
    </sheetView>
  </sheetViews>
  <sheetFormatPr baseColWidth="10" defaultRowHeight="12.75"/>
  <cols>
    <col min="1" max="1" width="5.5703125" style="114" customWidth="1"/>
    <col min="2" max="2" width="31.7109375" style="114" customWidth="1"/>
    <col min="3" max="3" width="17.42578125" style="114" customWidth="1"/>
    <col min="4" max="5" width="7.28515625" style="114" customWidth="1"/>
    <col min="6" max="6" width="14.140625" style="114" customWidth="1"/>
    <col min="7" max="7" width="14.42578125" style="114" customWidth="1"/>
    <col min="8" max="8" width="16" style="114" customWidth="1"/>
    <col min="9" max="9" width="17" style="114" customWidth="1"/>
    <col min="10" max="10" width="14.42578125" style="114" customWidth="1"/>
    <col min="11" max="11" width="12.7109375" style="114" bestFit="1" customWidth="1"/>
    <col min="12" max="16384" width="11.42578125" style="114"/>
  </cols>
  <sheetData>
    <row r="1" spans="1:11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1">
      <c r="A2" s="360"/>
      <c r="B2" s="360"/>
      <c r="C2" s="363"/>
      <c r="D2" s="364"/>
      <c r="E2" s="364"/>
      <c r="F2" s="364"/>
      <c r="G2" s="364"/>
      <c r="H2" s="364"/>
      <c r="I2" s="235"/>
    </row>
    <row r="3" spans="1:11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1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11" ht="18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1" ht="16.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1" s="116" customFormat="1" ht="1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1" s="116" customFormat="1" ht="18" customHeight="1">
      <c r="A8" s="318" t="s">
        <v>7</v>
      </c>
      <c r="B8" s="318"/>
      <c r="C8" s="383" t="s">
        <v>183</v>
      </c>
      <c r="D8" s="383"/>
      <c r="E8" s="383"/>
      <c r="F8" s="383"/>
      <c r="G8" s="383"/>
      <c r="H8" s="383"/>
      <c r="I8" s="99" t="s">
        <v>110</v>
      </c>
      <c r="J8" s="105" t="s">
        <v>190</v>
      </c>
      <c r="K8" s="105"/>
    </row>
    <row r="9" spans="1:11" s="116" customFormat="1" ht="15" customHeight="1">
      <c r="A9" s="98"/>
      <c r="B9" s="198"/>
      <c r="C9" s="198"/>
      <c r="D9" s="374"/>
      <c r="E9" s="374"/>
      <c r="F9" s="374"/>
      <c r="G9" s="374"/>
      <c r="H9" s="374"/>
      <c r="I9" s="374"/>
      <c r="J9" s="374"/>
    </row>
    <row r="10" spans="1:11" s="116" customFormat="1" ht="16.5">
      <c r="A10" s="382" t="s">
        <v>162</v>
      </c>
      <c r="B10" s="382"/>
      <c r="C10" s="291">
        <f>'POA-01'!C12</f>
        <v>1031647524</v>
      </c>
      <c r="D10" s="102"/>
      <c r="E10" s="103"/>
      <c r="F10" s="103"/>
      <c r="G10" s="103"/>
      <c r="H10" s="103"/>
      <c r="I10" s="103"/>
      <c r="J10" s="103"/>
    </row>
    <row r="11" spans="1:11" s="116" customFormat="1" ht="16.5">
      <c r="A11" s="382" t="s">
        <v>8</v>
      </c>
      <c r="B11" s="382"/>
      <c r="C11" s="199"/>
      <c r="D11" s="104"/>
      <c r="E11" s="105"/>
      <c r="F11" s="105"/>
      <c r="G11" s="105"/>
      <c r="H11" s="105"/>
      <c r="I11" s="105"/>
      <c r="J11" s="244"/>
    </row>
    <row r="12" spans="1:11" s="116" customFormat="1" ht="16.5">
      <c r="A12" s="382" t="s">
        <v>184</v>
      </c>
      <c r="B12" s="382"/>
      <c r="C12" s="291">
        <f>C10</f>
        <v>1031647524</v>
      </c>
      <c r="D12" s="104"/>
      <c r="E12" s="105"/>
      <c r="F12" s="105"/>
      <c r="G12" s="105"/>
      <c r="H12" s="105"/>
      <c r="I12" s="105"/>
      <c r="J12" s="105"/>
    </row>
    <row r="13" spans="1:11" s="124" customFormat="1" ht="12" thickBot="1">
      <c r="A13" s="8" t="s">
        <v>38</v>
      </c>
      <c r="B13" s="8"/>
      <c r="C13" s="8"/>
      <c r="D13" s="8"/>
      <c r="E13" s="8"/>
      <c r="F13" s="8"/>
      <c r="G13" s="8"/>
      <c r="H13" s="8"/>
      <c r="I13" s="9" t="s">
        <v>44</v>
      </c>
    </row>
    <row r="14" spans="1:11" s="126" customFormat="1" ht="12.75" customHeight="1">
      <c r="A14" s="380" t="s">
        <v>47</v>
      </c>
      <c r="B14" s="396" t="s">
        <v>14</v>
      </c>
      <c r="C14" s="396" t="s">
        <v>23</v>
      </c>
      <c r="D14" s="393" t="s">
        <v>0</v>
      </c>
      <c r="E14" s="394"/>
      <c r="F14" s="395"/>
      <c r="G14" s="406" t="s">
        <v>41</v>
      </c>
      <c r="H14" s="406" t="s">
        <v>40</v>
      </c>
      <c r="I14" s="408" t="s">
        <v>3</v>
      </c>
    </row>
    <row r="15" spans="1:11" s="126" customFormat="1" ht="18.75" thickBot="1">
      <c r="A15" s="381"/>
      <c r="B15" s="397"/>
      <c r="C15" s="397"/>
      <c r="D15" s="152" t="s">
        <v>39</v>
      </c>
      <c r="E15" s="152" t="s">
        <v>4</v>
      </c>
      <c r="F15" s="152" t="s">
        <v>5</v>
      </c>
      <c r="G15" s="407"/>
      <c r="H15" s="407"/>
      <c r="I15" s="409"/>
    </row>
    <row r="16" spans="1:11" s="127" customFormat="1" thickBot="1">
      <c r="A16" s="414" t="s">
        <v>42</v>
      </c>
      <c r="B16" s="414"/>
      <c r="C16" s="414"/>
      <c r="D16" s="414"/>
      <c r="E16" s="414"/>
      <c r="F16" s="414"/>
      <c r="G16" s="414"/>
      <c r="H16" s="414"/>
      <c r="I16" s="414"/>
    </row>
    <row r="17" spans="1:11" s="127" customFormat="1" ht="27">
      <c r="A17" s="128"/>
      <c r="B17" s="251" t="s">
        <v>150</v>
      </c>
      <c r="C17" s="256">
        <f>351000000+40279134</f>
        <v>391279134</v>
      </c>
      <c r="D17" s="252"/>
      <c r="E17" s="252"/>
      <c r="F17" s="253"/>
      <c r="G17" s="254"/>
      <c r="H17" s="255"/>
      <c r="I17" s="255"/>
      <c r="K17" s="187"/>
    </row>
    <row r="18" spans="1:11" s="127" customFormat="1" ht="89.25">
      <c r="A18" s="129"/>
      <c r="B18" s="227" t="s">
        <v>181</v>
      </c>
      <c r="C18" s="256">
        <v>281368390</v>
      </c>
      <c r="D18" s="130"/>
      <c r="E18" s="130"/>
      <c r="F18" s="130"/>
      <c r="G18" s="131"/>
      <c r="H18" s="131"/>
      <c r="I18" s="132"/>
    </row>
    <row r="19" spans="1:11" s="127" customFormat="1" ht="13.5" thickBot="1">
      <c r="A19" s="133"/>
      <c r="B19" s="151"/>
      <c r="C19" s="257"/>
      <c r="D19" s="134"/>
      <c r="E19" s="134"/>
      <c r="F19" s="134"/>
      <c r="G19" s="134"/>
      <c r="H19" s="134"/>
      <c r="I19" s="135"/>
    </row>
    <row r="20" spans="1:11" s="127" customFormat="1" ht="12.75" customHeight="1" thickBot="1">
      <c r="A20" s="410" t="s">
        <v>27</v>
      </c>
      <c r="B20" s="411"/>
      <c r="C20" s="258">
        <f>SUM(C17:C19)</f>
        <v>672647524</v>
      </c>
      <c r="D20" s="136"/>
      <c r="E20" s="136"/>
      <c r="F20" s="136"/>
      <c r="G20" s="137"/>
      <c r="H20" s="136"/>
      <c r="I20" s="136"/>
    </row>
    <row r="21" spans="1:11" s="127" customFormat="1" thickBot="1">
      <c r="A21" s="414" t="s">
        <v>43</v>
      </c>
      <c r="B21" s="414"/>
      <c r="C21" s="414"/>
      <c r="D21" s="414"/>
      <c r="E21" s="414"/>
      <c r="F21" s="414"/>
      <c r="G21" s="414"/>
      <c r="H21" s="414"/>
      <c r="I21" s="414"/>
    </row>
    <row r="22" spans="1:11" s="127" customFormat="1" ht="27">
      <c r="A22" s="153"/>
      <c r="B22" s="259" t="s">
        <v>182</v>
      </c>
      <c r="C22" s="260">
        <v>90000000</v>
      </c>
      <c r="D22" s="154"/>
      <c r="E22" s="154"/>
      <c r="F22" s="155"/>
      <c r="G22" s="156"/>
      <c r="H22" s="157"/>
      <c r="I22" s="156"/>
    </row>
    <row r="23" spans="1:11" s="127" customFormat="1" ht="36">
      <c r="A23" s="158"/>
      <c r="B23" s="159" t="s">
        <v>201</v>
      </c>
      <c r="C23" s="257">
        <v>80000000</v>
      </c>
      <c r="D23" s="160"/>
      <c r="E23" s="160"/>
      <c r="F23" s="161"/>
      <c r="G23" s="162"/>
      <c r="H23" s="162"/>
      <c r="I23" s="163"/>
    </row>
    <row r="24" spans="1:11" s="127" customFormat="1" ht="36.75" thickBot="1">
      <c r="A24" s="165"/>
      <c r="B24" s="166" t="s">
        <v>202</v>
      </c>
      <c r="C24" s="261">
        <v>149000000</v>
      </c>
      <c r="D24" s="167"/>
      <c r="E24" s="167"/>
      <c r="F24" s="168"/>
      <c r="G24" s="162"/>
      <c r="H24" s="162"/>
      <c r="I24" s="164"/>
    </row>
    <row r="25" spans="1:11" s="127" customFormat="1" ht="13.5" customHeight="1" thickBot="1">
      <c r="A25" s="412" t="s">
        <v>27</v>
      </c>
      <c r="B25" s="413"/>
      <c r="C25" s="262">
        <f>SUM(C22:C24)</f>
        <v>319000000</v>
      </c>
      <c r="D25" s="169"/>
      <c r="E25" s="169"/>
      <c r="F25" s="169"/>
      <c r="G25" s="170"/>
      <c r="H25" s="162"/>
      <c r="I25" s="162"/>
    </row>
    <row r="26" spans="1:11" s="127" customFormat="1" ht="11.25">
      <c r="A26" s="143"/>
      <c r="B26" s="143"/>
      <c r="C26" s="143"/>
      <c r="D26" s="143"/>
      <c r="E26" s="143"/>
      <c r="F26" s="143"/>
      <c r="G26" s="143"/>
      <c r="H26" s="143"/>
      <c r="I26" s="143"/>
    </row>
    <row r="27" spans="1:11" s="127" customFormat="1" ht="11.25">
      <c r="A27" s="143"/>
      <c r="B27" s="143"/>
      <c r="C27" s="143"/>
      <c r="D27" s="143"/>
      <c r="E27" s="143"/>
      <c r="F27" s="143"/>
      <c r="G27" s="143"/>
      <c r="H27" s="143"/>
      <c r="I27" s="143"/>
      <c r="K27" s="183"/>
    </row>
    <row r="28" spans="1:11" s="127" customFormat="1" ht="11.25">
      <c r="A28" s="143"/>
      <c r="B28" s="143"/>
      <c r="C28" s="143"/>
      <c r="D28" s="143"/>
      <c r="E28" s="143"/>
      <c r="F28" s="188"/>
      <c r="G28" s="143"/>
      <c r="H28" s="143"/>
      <c r="I28" s="143"/>
    </row>
    <row r="29" spans="1:11" s="127" customFormat="1" ht="11.25">
      <c r="A29" s="143"/>
      <c r="B29" s="143"/>
      <c r="C29" s="143"/>
      <c r="D29" s="143"/>
      <c r="E29" s="143"/>
      <c r="F29" s="143"/>
      <c r="G29" s="143"/>
      <c r="H29" s="143"/>
      <c r="I29" s="143"/>
    </row>
    <row r="30" spans="1:11" s="127" customFormat="1" ht="11.25">
      <c r="A30" s="143"/>
      <c r="B30" s="143"/>
      <c r="C30" s="188"/>
      <c r="D30" s="143"/>
      <c r="E30" s="143"/>
      <c r="F30" s="143"/>
      <c r="G30" s="143"/>
      <c r="H30" s="143"/>
      <c r="I30" s="143"/>
    </row>
    <row r="31" spans="1:11" s="127" customFormat="1" ht="11.25">
      <c r="A31" s="143"/>
      <c r="B31" s="143"/>
      <c r="C31" s="143"/>
      <c r="D31" s="143"/>
      <c r="E31" s="143"/>
      <c r="F31" s="143"/>
      <c r="G31" s="143"/>
      <c r="H31" s="143"/>
      <c r="I31" s="143"/>
    </row>
    <row r="32" spans="1:11" s="127" customFormat="1" ht="11.25">
      <c r="A32" s="143"/>
      <c r="B32" s="143"/>
      <c r="C32" s="143"/>
      <c r="D32" s="143"/>
      <c r="E32" s="143"/>
      <c r="F32" s="143"/>
      <c r="G32" s="143"/>
      <c r="H32" s="143"/>
      <c r="I32" s="143"/>
    </row>
    <row r="33" spans="1:9" s="127" customFormat="1" ht="11.25">
      <c r="A33" s="143"/>
      <c r="B33" s="143"/>
      <c r="C33" s="143"/>
      <c r="D33" s="143"/>
      <c r="E33" s="143"/>
      <c r="F33" s="143"/>
      <c r="G33" s="143"/>
      <c r="H33" s="143"/>
      <c r="I33" s="143"/>
    </row>
    <row r="34" spans="1:9" s="127" customFormat="1" ht="18">
      <c r="A34" s="403"/>
      <c r="B34" s="403"/>
      <c r="C34" s="403"/>
      <c r="D34" s="403"/>
      <c r="E34" s="403"/>
      <c r="F34" s="403"/>
      <c r="G34" s="403"/>
      <c r="H34" s="403"/>
      <c r="I34" s="403"/>
    </row>
    <row r="35" spans="1:9" s="127" customFormat="1" ht="18">
      <c r="A35" s="113"/>
      <c r="B35" s="113"/>
      <c r="C35" s="113"/>
      <c r="D35" s="113"/>
      <c r="E35" s="113"/>
      <c r="F35" s="113"/>
      <c r="G35" s="113"/>
      <c r="H35" s="113"/>
      <c r="I35" s="113"/>
    </row>
    <row r="36" spans="1:9" s="127" customFormat="1" ht="14.25">
      <c r="A36" s="404"/>
      <c r="B36" s="404"/>
      <c r="C36" s="405"/>
      <c r="D36" s="405"/>
      <c r="E36" s="405"/>
      <c r="F36" s="405"/>
      <c r="G36" s="405"/>
      <c r="H36" s="115"/>
      <c r="I36" s="115"/>
    </row>
    <row r="37" spans="1:9" s="127" customFormat="1" ht="14.25">
      <c r="A37" s="117"/>
      <c r="B37" s="117"/>
      <c r="C37" s="150"/>
      <c r="D37" s="150"/>
      <c r="E37" s="150"/>
      <c r="F37" s="150"/>
      <c r="G37" s="150"/>
      <c r="H37" s="118"/>
      <c r="I37" s="119"/>
    </row>
    <row r="38" spans="1:9" s="127" customFormat="1" ht="14.25">
      <c r="A38" s="117"/>
      <c r="B38" s="117"/>
      <c r="C38" s="121"/>
      <c r="D38" s="121"/>
      <c r="E38" s="121"/>
      <c r="F38" s="121"/>
      <c r="G38" s="121"/>
      <c r="H38" s="121"/>
      <c r="I38" s="121"/>
    </row>
    <row r="39" spans="1:9" s="127" customFormat="1" ht="14.25">
      <c r="A39" s="120"/>
      <c r="B39" s="120"/>
      <c r="C39" s="122"/>
      <c r="D39" s="121"/>
      <c r="E39" s="121"/>
      <c r="F39" s="121"/>
      <c r="G39" s="121"/>
      <c r="H39" s="121"/>
      <c r="I39" s="121"/>
    </row>
    <row r="40" spans="1:9" s="127" customFormat="1" ht="14.25">
      <c r="A40" s="120"/>
      <c r="B40" s="120"/>
      <c r="C40" s="123"/>
      <c r="D40" s="121"/>
      <c r="E40" s="121"/>
      <c r="F40" s="121"/>
      <c r="G40" s="121"/>
      <c r="H40" s="121"/>
      <c r="I40" s="121"/>
    </row>
    <row r="41" spans="1:9" s="127" customFormat="1" ht="14.25">
      <c r="A41" s="120"/>
      <c r="B41" s="120"/>
      <c r="C41" s="123"/>
      <c r="D41" s="121"/>
      <c r="E41" s="121"/>
      <c r="F41" s="121"/>
      <c r="G41" s="121"/>
      <c r="H41" s="121"/>
      <c r="I41" s="121"/>
    </row>
    <row r="42" spans="1:9" s="127" customFormat="1">
      <c r="A42" s="114"/>
      <c r="B42" s="114"/>
      <c r="C42" s="114"/>
      <c r="D42" s="114"/>
      <c r="E42" s="114"/>
      <c r="F42" s="114"/>
      <c r="G42" s="114"/>
      <c r="H42" s="114"/>
      <c r="I42" s="114"/>
    </row>
    <row r="43" spans="1:9" s="127" customFormat="1" ht="11.25">
      <c r="A43" s="124"/>
      <c r="B43" s="124"/>
      <c r="C43" s="124"/>
      <c r="D43" s="124"/>
      <c r="E43" s="124"/>
      <c r="F43" s="124"/>
      <c r="G43" s="124"/>
      <c r="H43" s="124"/>
      <c r="I43" s="125"/>
    </row>
    <row r="44" spans="1:9" s="127" customFormat="1" ht="12">
      <c r="A44" s="402"/>
      <c r="B44" s="400"/>
      <c r="C44" s="400"/>
      <c r="D44" s="400"/>
      <c r="E44" s="400"/>
      <c r="F44" s="400"/>
      <c r="G44" s="399"/>
      <c r="H44" s="399"/>
      <c r="I44" s="400"/>
    </row>
    <row r="45" spans="1:9" s="127" customFormat="1" ht="11.25">
      <c r="A45" s="402"/>
      <c r="B45" s="400"/>
      <c r="C45" s="400"/>
      <c r="D45" s="175"/>
      <c r="E45" s="175"/>
      <c r="F45" s="175"/>
      <c r="G45" s="399"/>
      <c r="H45" s="399"/>
      <c r="I45" s="400"/>
    </row>
    <row r="46" spans="1:9" s="127" customFormat="1" ht="12">
      <c r="A46" s="401"/>
      <c r="B46" s="401"/>
      <c r="C46" s="401"/>
      <c r="D46" s="401"/>
      <c r="E46" s="401"/>
      <c r="F46" s="401"/>
      <c r="G46" s="401"/>
      <c r="H46" s="401"/>
      <c r="I46" s="401"/>
    </row>
    <row r="47" spans="1:9" s="127" customFormat="1">
      <c r="A47" s="139"/>
      <c r="B47" s="139"/>
      <c r="C47" s="176"/>
      <c r="D47" s="177"/>
      <c r="E47" s="177"/>
      <c r="F47" s="142"/>
      <c r="G47" s="178"/>
      <c r="H47" s="139"/>
      <c r="I47" s="139"/>
    </row>
    <row r="48" spans="1:9" s="127" customFormat="1">
      <c r="A48" s="139"/>
      <c r="B48" s="139"/>
      <c r="C48" s="176"/>
      <c r="D48" s="142"/>
      <c r="E48" s="142"/>
      <c r="F48" s="142"/>
      <c r="G48" s="139"/>
      <c r="H48" s="139"/>
      <c r="I48" s="139"/>
    </row>
    <row r="49" spans="1:9" s="127" customFormat="1" ht="40.5" customHeight="1">
      <c r="A49" s="139"/>
      <c r="B49" s="139"/>
      <c r="C49" s="176"/>
      <c r="D49" s="142"/>
      <c r="E49" s="142"/>
      <c r="F49" s="142"/>
      <c r="G49" s="139"/>
      <c r="H49" s="139"/>
      <c r="I49" s="139"/>
    </row>
    <row r="50" spans="1:9" s="127" customFormat="1" ht="48.75" customHeight="1">
      <c r="A50" s="139"/>
      <c r="B50" s="139"/>
      <c r="C50" s="176"/>
      <c r="D50" s="142"/>
      <c r="E50" s="142"/>
      <c r="F50" s="142"/>
      <c r="G50" s="139"/>
      <c r="H50" s="139"/>
      <c r="I50" s="139"/>
    </row>
    <row r="51" spans="1:9" s="127" customFormat="1">
      <c r="A51" s="139"/>
      <c r="B51" s="179"/>
      <c r="C51" s="176"/>
      <c r="D51" s="142"/>
      <c r="E51" s="142"/>
      <c r="F51" s="142"/>
      <c r="G51" s="139"/>
      <c r="H51" s="139"/>
      <c r="I51" s="139"/>
    </row>
    <row r="52" spans="1:9" s="127" customFormat="1">
      <c r="A52" s="139"/>
      <c r="B52" s="139"/>
      <c r="C52" s="176"/>
      <c r="D52" s="142"/>
      <c r="E52" s="142"/>
      <c r="F52" s="142"/>
      <c r="G52" s="139"/>
      <c r="H52" s="139"/>
      <c r="I52" s="139"/>
    </row>
    <row r="53" spans="1:9" s="127" customFormat="1">
      <c r="A53" s="139"/>
      <c r="B53" s="179"/>
      <c r="C53" s="180"/>
      <c r="D53" s="142"/>
      <c r="E53" s="142"/>
      <c r="F53" s="142"/>
      <c r="G53" s="139"/>
      <c r="H53" s="139"/>
      <c r="I53" s="139"/>
    </row>
    <row r="54" spans="1:9" s="127" customFormat="1">
      <c r="A54" s="139"/>
      <c r="B54" s="139"/>
      <c r="C54" s="180"/>
      <c r="D54" s="139"/>
      <c r="E54" s="139"/>
      <c r="F54" s="139"/>
      <c r="G54" s="139"/>
      <c r="H54" s="139"/>
      <c r="I54" s="139"/>
    </row>
    <row r="55" spans="1:9" s="127" customFormat="1" ht="12">
      <c r="A55" s="398"/>
      <c r="B55" s="398"/>
      <c r="C55" s="181"/>
      <c r="D55" s="140"/>
      <c r="E55" s="140"/>
      <c r="F55" s="140"/>
      <c r="G55" s="140"/>
      <c r="H55" s="140"/>
      <c r="I55" s="140"/>
    </row>
    <row r="56" spans="1:9" s="127" customFormat="1" ht="12">
      <c r="A56" s="401"/>
      <c r="B56" s="401"/>
      <c r="C56" s="401"/>
      <c r="D56" s="401"/>
      <c r="E56" s="401"/>
      <c r="F56" s="401"/>
      <c r="G56" s="401"/>
      <c r="H56" s="401"/>
      <c r="I56" s="401"/>
    </row>
    <row r="57" spans="1:9" s="127" customFormat="1">
      <c r="A57" s="139"/>
      <c r="B57" s="139"/>
      <c r="C57" s="180"/>
      <c r="D57" s="177"/>
      <c r="E57" s="177"/>
      <c r="F57" s="142"/>
      <c r="G57" s="138"/>
      <c r="H57" s="139"/>
      <c r="I57" s="138"/>
    </row>
    <row r="58" spans="1:9" s="127" customFormat="1">
      <c r="A58" s="139"/>
      <c r="B58" s="182"/>
      <c r="C58" s="180"/>
      <c r="D58" s="177"/>
      <c r="E58" s="177"/>
      <c r="F58" s="142"/>
      <c r="G58" s="140"/>
      <c r="H58" s="140"/>
      <c r="I58" s="141"/>
    </row>
    <row r="59" spans="1:9" s="127" customFormat="1">
      <c r="A59" s="139"/>
      <c r="B59" s="182"/>
      <c r="C59" s="180"/>
      <c r="D59" s="142"/>
      <c r="E59" s="142"/>
      <c r="F59" s="142"/>
      <c r="G59" s="140"/>
      <c r="H59" s="140"/>
      <c r="I59" s="141"/>
    </row>
    <row r="60" spans="1:9" s="127" customFormat="1">
      <c r="A60" s="139"/>
      <c r="B60" s="182"/>
      <c r="C60" s="180"/>
      <c r="D60" s="142"/>
      <c r="E60" s="142"/>
      <c r="F60" s="142"/>
      <c r="G60" s="140"/>
      <c r="H60" s="140"/>
      <c r="I60" s="142"/>
    </row>
    <row r="61" spans="1:9" s="127" customFormat="1" ht="12">
      <c r="A61" s="139"/>
      <c r="B61" s="182"/>
      <c r="C61" s="142"/>
      <c r="D61" s="142"/>
      <c r="E61" s="142"/>
      <c r="F61" s="142"/>
      <c r="G61" s="140"/>
      <c r="H61" s="140"/>
      <c r="I61" s="142"/>
    </row>
    <row r="62" spans="1:9" s="127" customFormat="1" ht="12">
      <c r="A62" s="398"/>
      <c r="B62" s="398"/>
      <c r="C62" s="181"/>
      <c r="D62" s="139"/>
      <c r="E62" s="139"/>
      <c r="F62" s="139"/>
      <c r="G62" s="140"/>
      <c r="H62" s="140"/>
      <c r="I62" s="140"/>
    </row>
    <row r="63" spans="1:9" s="127" customFormat="1" ht="11.25"/>
    <row r="64" spans="1:9" s="127" customFormat="1" ht="11.25"/>
    <row r="65" s="127" customFormat="1" ht="11.25"/>
    <row r="66" s="127" customFormat="1" ht="11.25"/>
    <row r="67" s="127" customFormat="1" ht="11.25"/>
    <row r="68" s="127" customFormat="1" ht="11.25"/>
    <row r="69" s="127" customFormat="1" ht="11.25"/>
    <row r="70" s="127" customFormat="1" ht="11.25"/>
    <row r="71" s="127" customFormat="1" ht="11.25"/>
    <row r="72" s="127" customFormat="1" ht="11.25"/>
    <row r="73" s="127" customFormat="1" ht="11.25"/>
    <row r="74" s="127" customFormat="1" ht="11.25"/>
    <row r="75" s="127" customFormat="1" ht="11.25"/>
    <row r="76" s="127" customFormat="1" ht="11.25"/>
    <row r="77" s="127" customFormat="1" ht="11.25"/>
    <row r="78" s="127" customFormat="1" ht="11.25"/>
    <row r="79" s="127" customFormat="1" ht="11.25"/>
    <row r="80" s="127" customFormat="1" ht="11.25"/>
    <row r="81" s="127" customFormat="1" ht="11.25"/>
    <row r="82" s="127" customFormat="1" ht="11.25"/>
    <row r="83" s="127" customFormat="1" ht="11.25"/>
    <row r="84" s="127" customFormat="1" ht="11.25"/>
    <row r="85" s="127" customFormat="1" ht="11.25"/>
    <row r="86" s="127" customFormat="1" ht="11.25"/>
    <row r="87" s="127" customFormat="1" ht="11.25"/>
    <row r="88" s="127" customFormat="1" ht="11.25"/>
    <row r="89" s="127" customFormat="1" ht="11.25"/>
    <row r="90" s="127" customFormat="1" ht="11.25"/>
    <row r="91" s="127" customFormat="1" ht="11.25"/>
    <row r="92" s="127" customFormat="1" ht="11.25"/>
    <row r="93" s="127" customFormat="1" ht="11.25"/>
    <row r="94" s="127" customFormat="1" ht="11.25"/>
    <row r="95" s="127" customFormat="1" ht="11.25"/>
    <row r="96" s="127" customFormat="1" ht="11.25"/>
    <row r="97" s="127" customFormat="1" ht="11.25"/>
    <row r="98" s="127" customFormat="1" ht="11.25"/>
    <row r="99" s="127" customFormat="1" ht="11.25"/>
    <row r="100" s="127" customFormat="1" ht="11.25"/>
    <row r="101" s="127" customFormat="1" ht="11.25"/>
    <row r="102" s="127" customFormat="1" ht="11.25"/>
    <row r="103" s="127" customFormat="1" ht="11.25"/>
    <row r="104" s="127" customFormat="1" ht="11.25"/>
    <row r="105" s="127" customFormat="1" ht="11.25"/>
    <row r="106" s="127" customFormat="1" ht="11.25"/>
    <row r="107" s="127" customFormat="1" ht="11.25"/>
    <row r="108" s="127" customFormat="1" ht="11.25"/>
    <row r="109" s="127" customFormat="1" ht="11.25"/>
    <row r="110" s="127" customFormat="1" ht="11.25"/>
    <row r="111" s="127" customFormat="1" ht="11.25"/>
    <row r="112" s="127" customFormat="1" ht="11.25"/>
    <row r="113" s="127" customFormat="1" ht="11.25"/>
    <row r="114" s="127" customFormat="1" ht="11.25"/>
    <row r="115" s="127" customFormat="1" ht="11.25"/>
    <row r="116" s="127" customFormat="1" ht="11.25"/>
    <row r="117" s="127" customFormat="1" ht="11.25"/>
    <row r="118" s="127" customFormat="1" ht="11.25"/>
    <row r="119" s="127" customFormat="1" ht="11.25"/>
    <row r="120" s="127" customFormat="1" ht="11.25"/>
    <row r="121" s="127" customFormat="1" ht="11.25"/>
    <row r="122" s="127" customFormat="1" ht="11.25"/>
    <row r="123" s="127" customFormat="1" ht="11.25"/>
    <row r="124" s="127" customFormat="1" ht="11.25"/>
    <row r="125" s="127" customFormat="1" ht="11.25"/>
    <row r="126" s="127" customFormat="1" ht="11.25"/>
    <row r="127" s="127" customFormat="1" ht="11.25"/>
    <row r="128" s="127" customFormat="1" ht="11.25"/>
    <row r="129" s="127" customFormat="1" ht="11.25"/>
    <row r="130" s="127" customFormat="1" ht="11.25"/>
    <row r="131" s="127" customFormat="1" ht="11.25"/>
    <row r="132" s="127" customFormat="1" ht="11.25"/>
    <row r="133" s="127" customFormat="1" ht="11.25"/>
    <row r="134" s="127" customFormat="1" ht="11.25"/>
    <row r="135" s="127" customFormat="1" ht="11.25"/>
    <row r="136" s="127" customFormat="1" ht="11.25"/>
    <row r="137" s="127" customFormat="1" ht="11.25"/>
    <row r="138" s="127" customFormat="1" ht="11.25"/>
    <row r="139" s="127" customFormat="1" ht="11.25"/>
    <row r="140" s="127" customFormat="1" ht="11.25"/>
    <row r="141" s="127" customFormat="1" ht="11.25"/>
    <row r="142" s="127" customFormat="1" ht="11.25"/>
    <row r="143" s="127" customFormat="1" ht="11.25"/>
    <row r="144" s="127" customFormat="1" ht="11.25"/>
    <row r="145" s="127" customFormat="1" ht="11.25"/>
    <row r="146" s="127" customFormat="1" ht="11.25"/>
    <row r="147" s="127" customFormat="1" ht="11.25"/>
    <row r="148" s="127" customFormat="1" ht="11.25"/>
    <row r="149" s="127" customFormat="1" ht="11.25"/>
    <row r="150" s="127" customFormat="1" ht="11.25"/>
    <row r="151" s="127" customFormat="1" ht="11.25"/>
    <row r="152" s="127" customFormat="1" ht="11.25"/>
    <row r="153" s="127" customFormat="1" ht="11.25"/>
    <row r="154" s="127" customFormat="1" ht="11.25"/>
    <row r="155" s="127" customFormat="1" ht="11.25"/>
    <row r="156" s="127" customFormat="1" ht="11.25"/>
    <row r="157" s="127" customFormat="1" ht="11.25"/>
    <row r="158" s="127" customFormat="1" ht="11.25"/>
    <row r="159" s="127" customFormat="1" ht="11.25"/>
    <row r="160" s="127" customFormat="1" ht="11.25"/>
    <row r="161" s="127" customFormat="1" ht="11.25"/>
    <row r="162" s="127" customFormat="1" ht="11.25"/>
    <row r="163" s="127" customFormat="1" ht="11.25"/>
    <row r="164" s="127" customFormat="1" ht="11.25"/>
    <row r="165" s="127" customFormat="1" ht="11.25"/>
    <row r="166" s="127" customFormat="1" ht="11.25"/>
    <row r="167" s="127" customFormat="1" ht="11.25"/>
    <row r="168" s="127" customFormat="1" ht="11.25"/>
    <row r="169" s="127" customFormat="1" ht="11.25"/>
    <row r="170" s="127" customFormat="1" ht="11.25"/>
    <row r="171" s="127" customFormat="1" ht="11.25"/>
    <row r="172" s="127" customFormat="1" ht="11.25"/>
    <row r="173" s="127" customFormat="1" ht="11.25"/>
    <row r="174" s="127" customFormat="1" ht="11.25"/>
    <row r="175" s="127" customFormat="1" ht="11.25"/>
    <row r="176" s="127" customFormat="1" ht="11.25"/>
    <row r="177" s="127" customFormat="1" ht="11.25"/>
    <row r="178" s="127" customFormat="1" ht="11.25"/>
    <row r="179" s="127" customFormat="1" ht="11.25"/>
    <row r="180" s="127" customFormat="1" ht="11.25"/>
    <row r="181" s="127" customFormat="1" ht="11.25"/>
    <row r="182" s="127" customFormat="1" ht="11.25"/>
    <row r="183" s="127" customFormat="1" ht="11.25"/>
    <row r="184" s="127" customFormat="1" ht="11.25"/>
    <row r="185" s="127" customFormat="1" ht="11.25"/>
    <row r="186" s="127" customFormat="1" ht="11.25"/>
    <row r="187" s="127" customFormat="1" ht="11.25"/>
    <row r="188" s="127" customFormat="1" ht="11.25"/>
    <row r="189" s="127" customFormat="1" ht="11.25"/>
    <row r="190" s="127" customFormat="1" ht="11.25"/>
    <row r="191" s="127" customFormat="1" ht="11.25"/>
    <row r="192" s="127" customFormat="1" ht="11.25"/>
    <row r="193" s="127" customFormat="1" ht="11.25"/>
    <row r="194" s="127" customFormat="1" ht="11.25"/>
    <row r="195" s="127" customFormat="1" ht="11.25"/>
    <row r="196" s="127" customFormat="1" ht="11.25"/>
    <row r="197" s="127" customFormat="1" ht="11.25"/>
    <row r="198" s="127" customFormat="1" ht="11.25"/>
    <row r="199" s="127" customFormat="1" ht="11.25"/>
    <row r="200" s="127" customFormat="1" ht="11.25"/>
    <row r="201" s="127" customFormat="1" ht="11.25"/>
    <row r="202" s="127" customFormat="1" ht="11.25"/>
    <row r="203" s="127" customFormat="1" ht="11.25"/>
    <row r="204" s="127" customFormat="1" ht="11.25"/>
    <row r="205" s="127" customFormat="1" ht="11.25"/>
    <row r="206" s="127" customFormat="1" ht="11.25"/>
    <row r="207" s="127" customFormat="1" ht="11.25"/>
    <row r="208" s="127" customFormat="1" ht="11.25"/>
    <row r="209" s="127" customFormat="1" ht="11.25"/>
    <row r="210" s="127" customFormat="1" ht="11.25"/>
    <row r="211" s="127" customFormat="1" ht="11.25"/>
    <row r="212" s="127" customFormat="1" ht="11.25"/>
    <row r="213" s="127" customFormat="1" ht="11.25"/>
    <row r="214" s="127" customFormat="1" ht="11.25"/>
    <row r="215" s="127" customFormat="1" ht="11.25"/>
    <row r="216" s="127" customFormat="1" ht="11.25"/>
    <row r="217" s="127" customFormat="1" ht="11.25"/>
    <row r="218" s="127" customFormat="1" ht="11.25"/>
    <row r="219" s="127" customFormat="1" ht="11.25"/>
    <row r="220" s="127" customFormat="1" ht="11.25"/>
    <row r="221" s="127" customFormat="1" ht="11.25"/>
    <row r="222" s="127" customFormat="1" ht="11.25"/>
    <row r="223" s="127" customFormat="1" ht="11.25"/>
    <row r="224" s="127" customFormat="1" ht="11.25"/>
    <row r="225" s="127" customFormat="1" ht="11.25"/>
    <row r="226" s="127" customFormat="1" ht="11.25"/>
    <row r="227" s="127" customFormat="1" ht="11.25"/>
    <row r="228" s="127" customFormat="1" ht="11.25"/>
    <row r="229" s="127" customFormat="1" ht="11.25"/>
    <row r="230" s="127" customFormat="1" ht="11.25"/>
    <row r="231" s="127" customFormat="1" ht="11.25"/>
    <row r="232" s="127" customFormat="1" ht="11.25"/>
    <row r="233" s="127" customFormat="1" ht="11.25"/>
    <row r="234" s="127" customFormat="1" ht="11.25"/>
    <row r="235" s="127" customFormat="1" ht="11.25"/>
    <row r="236" s="127" customFormat="1" ht="11.25"/>
    <row r="237" s="127" customFormat="1" ht="11.25"/>
    <row r="238" s="127" customFormat="1" ht="11.25"/>
    <row r="239" s="127" customFormat="1" ht="11.25"/>
    <row r="240" s="127" customFormat="1" ht="11.25"/>
    <row r="241" s="127" customFormat="1" ht="11.25"/>
    <row r="242" s="127" customFormat="1" ht="11.25"/>
    <row r="243" s="127" customFormat="1" ht="11.25"/>
    <row r="244" s="127" customFormat="1" ht="11.25"/>
    <row r="245" s="127" customFormat="1" ht="11.25"/>
    <row r="246" s="127" customFormat="1" ht="11.25"/>
    <row r="247" s="127" customFormat="1" ht="11.25"/>
    <row r="248" s="127" customFormat="1" ht="11.25"/>
    <row r="249" s="127" customFormat="1" ht="11.25"/>
    <row r="250" s="127" customFormat="1" ht="11.25"/>
    <row r="251" s="127" customFormat="1" ht="11.25"/>
    <row r="252" s="127" customFormat="1" ht="11.25"/>
    <row r="253" s="127" customFormat="1" ht="11.25"/>
    <row r="254" s="127" customFormat="1" ht="11.25"/>
    <row r="255" s="127" customFormat="1" ht="11.25"/>
    <row r="256" s="127" customFormat="1" ht="11.25"/>
    <row r="257" s="127" customFormat="1" ht="11.25"/>
    <row r="258" s="127" customFormat="1" ht="11.25"/>
    <row r="259" s="127" customFormat="1" ht="11.25"/>
    <row r="260" s="127" customFormat="1" ht="11.25"/>
    <row r="261" s="127" customFormat="1" ht="11.25"/>
    <row r="262" s="127" customFormat="1" ht="11.25"/>
    <row r="263" s="127" customFormat="1" ht="11.25"/>
    <row r="264" s="127" customFormat="1" ht="11.25"/>
    <row r="265" s="127" customFormat="1" ht="11.25"/>
    <row r="266" s="127" customFormat="1" ht="11.25"/>
    <row r="267" s="127" customFormat="1" ht="11.25"/>
    <row r="268" s="127" customFormat="1" ht="11.25"/>
    <row r="269" s="127" customFormat="1" ht="11.25"/>
    <row r="270" s="127" customFormat="1" ht="11.25"/>
    <row r="271" s="127" customFormat="1" ht="11.25"/>
    <row r="272" s="127" customFormat="1" ht="11.25"/>
    <row r="273" s="127" customFormat="1" ht="11.25"/>
    <row r="274" s="127" customFormat="1" ht="11.25"/>
    <row r="275" s="127" customFormat="1" ht="11.25"/>
    <row r="276" s="127" customFormat="1" ht="11.25"/>
    <row r="277" s="127" customFormat="1" ht="11.25"/>
    <row r="278" s="127" customFormat="1" ht="11.25"/>
    <row r="279" s="127" customFormat="1" ht="11.25"/>
    <row r="280" s="127" customFormat="1" ht="11.25"/>
    <row r="281" s="127" customFormat="1" ht="11.25"/>
    <row r="282" s="127" customFormat="1" ht="11.25"/>
    <row r="283" s="127" customFormat="1" ht="11.25"/>
    <row r="284" s="127" customFormat="1" ht="11.25"/>
    <row r="285" s="127" customFormat="1" ht="11.25"/>
    <row r="286" s="127" customFormat="1" ht="11.25"/>
    <row r="287" s="127" customFormat="1" ht="11.25"/>
    <row r="288" s="127" customFormat="1" ht="11.25"/>
    <row r="289" s="127" customFormat="1" ht="11.25"/>
    <row r="290" s="127" customFormat="1" ht="11.25"/>
    <row r="291" s="127" customFormat="1" ht="11.25"/>
    <row r="292" s="127" customFormat="1" ht="11.25"/>
    <row r="293" s="127" customFormat="1" ht="11.25"/>
    <row r="294" s="127" customFormat="1" ht="11.25"/>
    <row r="295" s="127" customFormat="1" ht="11.25"/>
    <row r="296" s="127" customFormat="1" ht="11.25"/>
    <row r="297" s="127" customFormat="1" ht="11.25"/>
    <row r="298" s="127" customFormat="1" ht="11.25"/>
    <row r="299" s="127" customFormat="1" ht="11.25"/>
    <row r="300" s="127" customFormat="1" ht="11.25"/>
    <row r="301" s="127" customFormat="1" ht="11.25"/>
    <row r="302" s="127" customFormat="1" ht="11.25"/>
    <row r="303" s="127" customFormat="1" ht="11.25"/>
    <row r="304" s="127" customFormat="1" ht="11.25"/>
    <row r="305" s="127" customFormat="1" ht="11.25"/>
    <row r="306" s="127" customFormat="1" ht="11.25"/>
    <row r="307" s="127" customFormat="1" ht="11.25"/>
    <row r="308" s="127" customFormat="1" ht="11.25"/>
    <row r="309" s="127" customFormat="1" ht="11.25"/>
    <row r="310" s="127" customFormat="1" ht="11.25"/>
    <row r="311" s="127" customFormat="1" ht="11.25"/>
    <row r="312" s="127" customFormat="1" ht="11.25"/>
    <row r="313" s="127" customFormat="1" ht="11.25"/>
    <row r="314" s="127" customFormat="1" ht="11.25"/>
    <row r="315" s="127" customFormat="1" ht="11.25"/>
    <row r="316" s="127" customFormat="1" ht="11.25"/>
    <row r="317" s="127" customFormat="1" ht="11.25"/>
    <row r="318" s="127" customFormat="1" ht="11.25"/>
    <row r="319" s="127" customFormat="1" ht="11.25"/>
    <row r="320" s="127" customFormat="1" ht="11.25"/>
    <row r="321" s="127" customFormat="1" ht="11.25"/>
    <row r="322" s="127" customFormat="1" ht="11.25"/>
    <row r="323" s="127" customFormat="1" ht="11.25"/>
    <row r="324" s="127" customFormat="1" ht="11.25"/>
    <row r="325" s="127" customFormat="1" ht="11.25"/>
    <row r="326" s="127" customFormat="1" ht="11.25"/>
    <row r="327" s="127" customFormat="1" ht="11.25"/>
    <row r="328" s="127" customFormat="1" ht="11.25"/>
    <row r="329" s="127" customFormat="1" ht="11.25"/>
    <row r="330" s="127" customFormat="1" ht="11.25"/>
    <row r="331" s="127" customFormat="1" ht="11.25"/>
    <row r="332" s="127" customFormat="1" ht="11.25"/>
    <row r="333" s="127" customFormat="1" ht="11.25"/>
    <row r="334" s="127" customFormat="1" ht="11.25"/>
    <row r="335" s="127" customFormat="1" ht="11.25"/>
    <row r="336" s="127" customFormat="1" ht="11.25"/>
    <row r="337" s="127" customFormat="1" ht="11.25"/>
    <row r="338" s="127" customFormat="1" ht="11.25"/>
    <row r="339" s="127" customFormat="1" ht="11.25"/>
    <row r="340" s="127" customFormat="1" ht="11.25"/>
    <row r="341" s="127" customFormat="1" ht="11.25"/>
    <row r="342" s="127" customFormat="1" ht="11.25"/>
    <row r="343" s="127" customFormat="1" ht="11.25"/>
    <row r="344" s="127" customFormat="1" ht="11.25"/>
    <row r="345" s="127" customFormat="1" ht="11.25"/>
    <row r="346" s="127" customFormat="1" ht="11.25"/>
    <row r="347" s="127" customFormat="1" ht="11.25"/>
    <row r="348" s="127" customFormat="1" ht="11.25"/>
    <row r="349" s="127" customFormat="1" ht="11.25"/>
    <row r="350" s="127" customFormat="1" ht="11.25"/>
    <row r="351" s="127" customFormat="1" ht="11.25"/>
    <row r="352" s="127" customFormat="1" ht="11.25"/>
    <row r="353" s="127" customFormat="1" ht="11.25"/>
    <row r="354" s="127" customFormat="1" ht="11.25"/>
    <row r="355" s="127" customFormat="1" ht="11.25"/>
    <row r="356" s="127" customFormat="1" ht="11.25"/>
    <row r="357" s="127" customFormat="1" ht="11.25"/>
    <row r="358" s="127" customFormat="1" ht="11.25"/>
    <row r="359" s="127" customFormat="1" ht="11.25"/>
    <row r="360" s="127" customFormat="1" ht="11.25"/>
    <row r="361" s="127" customFormat="1" ht="11.25"/>
    <row r="362" s="127" customFormat="1" ht="11.25"/>
    <row r="363" s="127" customFormat="1" ht="11.25"/>
    <row r="364" s="127" customFormat="1" ht="11.25"/>
    <row r="365" s="127" customFormat="1" ht="11.25"/>
    <row r="366" s="127" customFormat="1" ht="11.25"/>
    <row r="367" s="127" customFormat="1" ht="11.25"/>
    <row r="368" s="127" customFormat="1" ht="11.25"/>
    <row r="369" s="127" customFormat="1" ht="11.25"/>
    <row r="370" s="127" customFormat="1" ht="11.25"/>
    <row r="371" s="127" customFormat="1" ht="11.25"/>
    <row r="372" s="127" customFormat="1" ht="11.25"/>
    <row r="373" s="127" customFormat="1" ht="11.25"/>
    <row r="374" s="127" customFormat="1" ht="11.25"/>
    <row r="375" s="127" customFormat="1" ht="11.25"/>
    <row r="376" s="127" customFormat="1" ht="11.25"/>
    <row r="377" s="127" customFormat="1" ht="11.25"/>
    <row r="378" s="127" customFormat="1" ht="11.25"/>
    <row r="379" s="127" customFormat="1" ht="11.25"/>
    <row r="380" s="127" customFormat="1" ht="11.25"/>
    <row r="381" s="127" customFormat="1" ht="11.25"/>
    <row r="382" s="127" customFormat="1" ht="11.25"/>
    <row r="383" s="127" customFormat="1" ht="11.25"/>
    <row r="384" s="127" customFormat="1" ht="11.25"/>
    <row r="385" s="127" customFormat="1" ht="11.25"/>
    <row r="386" s="127" customFormat="1" ht="11.25"/>
    <row r="387" s="127" customFormat="1" ht="11.25"/>
    <row r="388" s="127" customFormat="1" ht="11.25"/>
    <row r="389" s="127" customFormat="1" ht="11.25"/>
    <row r="390" s="127" customFormat="1" ht="11.25"/>
    <row r="391" s="127" customFormat="1" ht="11.25"/>
    <row r="392" s="127" customFormat="1" ht="11.25"/>
    <row r="393" s="127" customFormat="1" ht="11.25"/>
    <row r="394" s="127" customFormat="1" ht="11.25"/>
    <row r="395" s="127" customFormat="1" ht="11.25"/>
    <row r="396" s="127" customFormat="1" ht="11.25"/>
    <row r="397" s="127" customFormat="1" ht="11.25"/>
    <row r="398" s="127" customFormat="1" ht="11.25"/>
    <row r="399" s="127" customFormat="1" ht="11.25"/>
    <row r="400" s="127" customFormat="1" ht="11.25"/>
    <row r="401" s="127" customFormat="1" ht="11.25"/>
    <row r="402" s="127" customFormat="1" ht="11.25"/>
    <row r="403" s="127" customFormat="1" ht="11.25"/>
    <row r="404" s="127" customFormat="1" ht="11.25"/>
    <row r="405" s="127" customFormat="1" ht="11.25"/>
    <row r="406" s="127" customFormat="1" ht="11.25"/>
    <row r="407" s="127" customFormat="1" ht="11.25"/>
    <row r="408" s="127" customFormat="1" ht="11.25"/>
    <row r="409" s="127" customFormat="1" ht="11.25"/>
    <row r="410" s="127" customFormat="1" ht="11.25"/>
    <row r="411" s="127" customFormat="1" ht="11.25"/>
    <row r="412" s="127" customFormat="1" ht="11.25"/>
    <row r="413" s="127" customFormat="1" ht="11.25"/>
    <row r="414" s="127" customFormat="1" ht="11.25"/>
    <row r="415" s="127" customFormat="1" ht="11.25"/>
    <row r="416" s="127" customFormat="1" ht="11.25"/>
    <row r="417" s="127" customFormat="1" ht="11.25"/>
    <row r="418" s="127" customFormat="1" ht="11.25"/>
    <row r="419" s="127" customFormat="1" ht="11.25"/>
    <row r="420" s="127" customFormat="1" ht="11.25"/>
    <row r="421" s="127" customFormat="1" ht="11.25"/>
    <row r="422" s="127" customFormat="1" ht="11.25"/>
    <row r="423" s="127" customFormat="1" ht="11.25"/>
    <row r="424" s="127" customFormat="1" ht="11.25"/>
    <row r="425" s="127" customFormat="1" ht="11.25"/>
    <row r="426" s="127" customFormat="1" ht="11.25"/>
    <row r="427" s="127" customFormat="1" ht="11.25"/>
    <row r="428" s="127" customFormat="1" ht="11.25"/>
    <row r="429" s="127" customFormat="1" ht="11.25"/>
    <row r="430" s="127" customFormat="1" ht="11.25"/>
    <row r="431" s="127" customFormat="1" ht="11.25"/>
    <row r="432" s="127" customFormat="1" ht="11.25"/>
    <row r="433" s="127" customFormat="1" ht="11.25"/>
    <row r="434" s="127" customFormat="1" ht="11.25"/>
    <row r="435" s="127" customFormat="1" ht="11.25"/>
    <row r="436" s="127" customFormat="1" ht="11.25"/>
    <row r="437" s="127" customFormat="1" ht="11.25"/>
    <row r="438" s="127" customFormat="1" ht="11.25"/>
    <row r="439" s="127" customFormat="1" ht="11.25"/>
    <row r="440" s="127" customFormat="1" ht="11.25"/>
    <row r="441" s="127" customFormat="1" ht="11.25"/>
    <row r="442" s="127" customFormat="1" ht="11.25"/>
    <row r="443" s="127" customFormat="1" ht="11.25"/>
    <row r="444" s="127" customFormat="1" ht="11.25"/>
    <row r="445" s="127" customFormat="1" ht="11.25"/>
    <row r="446" s="127" customFormat="1" ht="11.25"/>
    <row r="447" s="127" customFormat="1" ht="11.25"/>
    <row r="448" s="127" customFormat="1" ht="11.25"/>
    <row r="449" s="127" customFormat="1" ht="11.25"/>
    <row r="450" s="127" customFormat="1" ht="11.25"/>
    <row r="451" s="127" customFormat="1" ht="11.25"/>
    <row r="452" s="127" customFormat="1" ht="11.25"/>
    <row r="453" s="127" customFormat="1" ht="11.25"/>
    <row r="454" s="127" customFormat="1" ht="11.25"/>
    <row r="455" s="127" customFormat="1" ht="11.25"/>
    <row r="456" s="127" customFormat="1" ht="11.25"/>
    <row r="457" s="127" customFormat="1" ht="11.25"/>
    <row r="458" s="127" customFormat="1" ht="11.25"/>
    <row r="459" s="127" customFormat="1" ht="11.25"/>
    <row r="460" s="127" customFormat="1" ht="11.25"/>
    <row r="461" s="127" customFormat="1" ht="11.25"/>
    <row r="462" s="127" customFormat="1" ht="11.25"/>
    <row r="463" s="127" customFormat="1" ht="11.25"/>
    <row r="464" s="127" customFormat="1" ht="11.25"/>
    <row r="465" s="127" customFormat="1" ht="11.25"/>
    <row r="466" s="127" customFormat="1" ht="11.25"/>
    <row r="467" s="127" customFormat="1" ht="11.25"/>
    <row r="468" s="127" customFormat="1" ht="11.25"/>
    <row r="469" s="127" customFormat="1" ht="11.25"/>
    <row r="470" s="127" customFormat="1" ht="11.25"/>
    <row r="471" s="127" customFormat="1" ht="11.25"/>
    <row r="472" s="127" customFormat="1" ht="11.25"/>
    <row r="473" s="127" customFormat="1" ht="11.25"/>
    <row r="474" s="127" customFormat="1" ht="11.25"/>
    <row r="475" s="127" customFormat="1" ht="11.25"/>
    <row r="476" s="127" customFormat="1" ht="11.25"/>
    <row r="477" s="127" customFormat="1" ht="11.25"/>
    <row r="478" s="127" customFormat="1" ht="11.25"/>
    <row r="479" s="127" customFormat="1" ht="11.25"/>
    <row r="480" s="127" customFormat="1" ht="11.25"/>
    <row r="481" s="127" customFormat="1" ht="11.25"/>
    <row r="482" s="127" customFormat="1" ht="11.25"/>
    <row r="483" s="127" customFormat="1" ht="11.25"/>
    <row r="484" s="127" customFormat="1" ht="11.25"/>
    <row r="485" s="127" customFormat="1" ht="11.25"/>
    <row r="486" s="127" customFormat="1" ht="11.25"/>
    <row r="487" s="127" customFormat="1" ht="11.25"/>
    <row r="488" s="127" customFormat="1" ht="11.25"/>
    <row r="489" s="127" customFormat="1" ht="11.25"/>
    <row r="490" s="127" customFormat="1" ht="11.25"/>
    <row r="491" s="127" customFormat="1" ht="11.25"/>
    <row r="492" s="127" customFormat="1" ht="11.25"/>
    <row r="493" s="127" customFormat="1" ht="11.25"/>
    <row r="494" s="127" customFormat="1" ht="11.25"/>
    <row r="495" s="127" customFormat="1" ht="11.25"/>
    <row r="496" s="127" customFormat="1" ht="11.25"/>
    <row r="497" s="127" customFormat="1" ht="11.25"/>
    <row r="498" s="127" customFormat="1" ht="11.25"/>
    <row r="499" s="127" customFormat="1" ht="11.25"/>
    <row r="500" s="127" customFormat="1" ht="11.25"/>
    <row r="501" s="127" customFormat="1" ht="11.25"/>
    <row r="502" s="127" customFormat="1" ht="11.25"/>
    <row r="503" s="127" customFormat="1" ht="11.25"/>
    <row r="504" s="127" customFormat="1" ht="11.25"/>
    <row r="505" s="127" customFormat="1" ht="11.25"/>
    <row r="506" s="127" customFormat="1" ht="11.25"/>
    <row r="507" s="127" customFormat="1" ht="11.25"/>
    <row r="508" s="127" customFormat="1" ht="11.25"/>
    <row r="509" s="127" customFormat="1" ht="11.25"/>
    <row r="510" s="127" customFormat="1" ht="11.25"/>
    <row r="511" s="127" customFormat="1" ht="11.25"/>
    <row r="512" s="127" customFormat="1" ht="11.25"/>
    <row r="513" s="127" customFormat="1" ht="11.25"/>
    <row r="514" s="127" customFormat="1" ht="11.25"/>
    <row r="515" s="127" customFormat="1" ht="11.25"/>
    <row r="516" s="127" customFormat="1" ht="11.25"/>
    <row r="517" s="127" customFormat="1" ht="11.25"/>
    <row r="518" s="127" customFormat="1" ht="11.25"/>
    <row r="519" s="127" customFormat="1" ht="11.25"/>
    <row r="520" s="127" customFormat="1" ht="11.25"/>
    <row r="521" s="127" customFormat="1" ht="11.25"/>
    <row r="522" s="127" customFormat="1" ht="11.25"/>
    <row r="523" s="127" customFormat="1" ht="11.25"/>
    <row r="524" s="127" customFormat="1" ht="11.25"/>
    <row r="525" s="127" customFormat="1" ht="11.25"/>
    <row r="526" s="127" customFormat="1" ht="11.25"/>
    <row r="527" s="127" customFormat="1" ht="11.25"/>
    <row r="528" s="127" customFormat="1" ht="11.25"/>
    <row r="529" s="127" customFormat="1" ht="11.25"/>
    <row r="530" s="127" customFormat="1" ht="11.25"/>
    <row r="531" s="127" customFormat="1" ht="11.25"/>
    <row r="532" s="127" customFormat="1" ht="11.25"/>
    <row r="533" s="127" customFormat="1" ht="11.25"/>
    <row r="534" s="127" customFormat="1" ht="11.25"/>
    <row r="535" s="127" customFormat="1" ht="11.25"/>
    <row r="536" s="127" customFormat="1" ht="11.25"/>
    <row r="537" s="127" customFormat="1" ht="11.25"/>
    <row r="538" s="127" customFormat="1" ht="11.25"/>
    <row r="539" s="127" customFormat="1" ht="11.25"/>
    <row r="540" s="127" customFormat="1" ht="11.25"/>
    <row r="541" s="127" customFormat="1" ht="11.25"/>
    <row r="542" s="127" customFormat="1" ht="11.25"/>
    <row r="543" s="127" customFormat="1" ht="11.25"/>
    <row r="544" s="127" customFormat="1" ht="11.25"/>
    <row r="545" s="127" customFormat="1" ht="11.25"/>
    <row r="546" s="127" customFormat="1" ht="11.25"/>
    <row r="547" s="127" customFormat="1" ht="11.25"/>
    <row r="548" s="127" customFormat="1" ht="11.25"/>
    <row r="549" s="127" customFormat="1" ht="11.25"/>
    <row r="550" s="127" customFormat="1" ht="11.25"/>
    <row r="551" s="127" customFormat="1" ht="11.25"/>
    <row r="552" s="127" customFormat="1" ht="11.25"/>
    <row r="553" s="127" customFormat="1" ht="11.25"/>
    <row r="554" s="127" customFormat="1" ht="11.25"/>
    <row r="555" s="127" customFormat="1" ht="11.25"/>
    <row r="556" s="127" customFormat="1" ht="11.25"/>
    <row r="557" s="127" customFormat="1" ht="11.25"/>
    <row r="558" s="127" customFormat="1" ht="11.25"/>
    <row r="559" s="127" customFormat="1" ht="11.25"/>
    <row r="560" s="127" customFormat="1" ht="11.25"/>
    <row r="561" s="127" customFormat="1" ht="11.25"/>
    <row r="562" s="127" customFormat="1" ht="11.25"/>
    <row r="563" s="127" customFormat="1" ht="11.25"/>
    <row r="564" s="127" customFormat="1" ht="11.25"/>
    <row r="565" s="127" customFormat="1" ht="11.25"/>
    <row r="566" s="127" customFormat="1" ht="11.25"/>
    <row r="567" s="127" customFormat="1" ht="11.25"/>
    <row r="568" s="127" customFormat="1" ht="11.25"/>
    <row r="569" s="127" customFormat="1" ht="11.25"/>
    <row r="570" s="127" customFormat="1" ht="11.25"/>
    <row r="571" s="127" customFormat="1" ht="11.25"/>
    <row r="572" s="127" customFormat="1" ht="11.25"/>
    <row r="573" s="127" customFormat="1" ht="11.25"/>
    <row r="574" s="127" customFormat="1" ht="11.25"/>
    <row r="575" s="127" customFormat="1" ht="11.25"/>
    <row r="576" s="127" customFormat="1" ht="11.25"/>
    <row r="577" s="127" customFormat="1" ht="11.25"/>
    <row r="578" s="127" customFormat="1" ht="11.25"/>
    <row r="579" s="127" customFormat="1" ht="11.25"/>
    <row r="580" s="127" customFormat="1" ht="11.25"/>
    <row r="581" s="127" customFormat="1" ht="11.25"/>
    <row r="582" s="127" customFormat="1" ht="11.25"/>
    <row r="583" s="127" customFormat="1" ht="11.25"/>
    <row r="584" s="127" customFormat="1" ht="11.25"/>
    <row r="585" s="127" customFormat="1" ht="11.25"/>
    <row r="586" s="127" customFormat="1" ht="11.25"/>
    <row r="587" s="127" customFormat="1" ht="11.25"/>
    <row r="588" s="127" customFormat="1" ht="11.25"/>
    <row r="589" s="127" customFormat="1" ht="11.25"/>
    <row r="590" s="127" customFormat="1" ht="11.25"/>
    <row r="591" s="127" customFormat="1" ht="11.25"/>
    <row r="592" s="127" customFormat="1" ht="11.25"/>
    <row r="593" s="127" customFormat="1" ht="11.25"/>
    <row r="594" s="127" customFormat="1" ht="11.25"/>
    <row r="595" s="127" customFormat="1" ht="11.25"/>
    <row r="596" s="127" customFormat="1" ht="11.25"/>
    <row r="597" s="127" customFormat="1" ht="11.25"/>
    <row r="598" s="127" customFormat="1" ht="11.25"/>
    <row r="599" s="127" customFormat="1" ht="11.25"/>
    <row r="600" s="127" customFormat="1" ht="11.25"/>
    <row r="601" s="127" customFormat="1" ht="11.25"/>
    <row r="602" s="127" customFormat="1" ht="11.25"/>
    <row r="603" s="127" customFormat="1" ht="11.25"/>
    <row r="604" s="127" customFormat="1" ht="11.25"/>
    <row r="605" s="127" customFormat="1" ht="11.25"/>
    <row r="606" s="127" customFormat="1" ht="11.25"/>
    <row r="607" s="127" customFormat="1" ht="11.25"/>
    <row r="608" s="127" customFormat="1" ht="11.25"/>
    <row r="609" s="127" customFormat="1" ht="11.25"/>
    <row r="610" s="127" customFormat="1" ht="11.25"/>
    <row r="611" s="127" customFormat="1" ht="11.25"/>
    <row r="612" s="127" customFormat="1" ht="11.25"/>
    <row r="613" s="127" customFormat="1" ht="11.25"/>
    <row r="614" s="127" customFormat="1" ht="11.25"/>
    <row r="615" s="127" customFormat="1" ht="11.25"/>
    <row r="616" s="127" customFormat="1" ht="11.25"/>
    <row r="617" s="127" customFormat="1" ht="11.25"/>
    <row r="618" s="127" customFormat="1" ht="11.25"/>
    <row r="619" s="127" customFormat="1" ht="11.25"/>
    <row r="620" s="127" customFormat="1" ht="11.25"/>
    <row r="621" s="127" customFormat="1" ht="11.25"/>
    <row r="622" s="127" customFormat="1" ht="11.25"/>
    <row r="623" s="127" customFormat="1" ht="11.25"/>
    <row r="624" s="127" customFormat="1" ht="11.25"/>
    <row r="625" s="127" customFormat="1" ht="11.25"/>
    <row r="626" s="127" customFormat="1" ht="11.25"/>
    <row r="627" s="127" customFormat="1" ht="11.25"/>
    <row r="628" s="127" customFormat="1" ht="11.25"/>
    <row r="629" s="127" customFormat="1" ht="11.25"/>
    <row r="630" s="127" customFormat="1" ht="11.25"/>
    <row r="631" s="127" customFormat="1" ht="11.25"/>
    <row r="632" s="127" customFormat="1" ht="11.25"/>
    <row r="633" s="127" customFormat="1" ht="11.25"/>
    <row r="634" s="127" customFormat="1" ht="11.25"/>
    <row r="635" s="127" customFormat="1" ht="11.25"/>
    <row r="636" s="127" customFormat="1" ht="11.25"/>
    <row r="637" s="127" customFormat="1" ht="11.25"/>
    <row r="638" s="127" customFormat="1" ht="11.25"/>
    <row r="639" s="127" customFormat="1" ht="11.25"/>
    <row r="640" s="127" customFormat="1" ht="11.25"/>
    <row r="641" s="127" customFormat="1" ht="11.25"/>
    <row r="642" s="127" customFormat="1" ht="11.25"/>
    <row r="643" s="127" customFormat="1" ht="11.25"/>
    <row r="644" s="127" customFormat="1" ht="11.25"/>
    <row r="645" s="127" customFormat="1" ht="11.25"/>
    <row r="646" s="127" customFormat="1" ht="11.25"/>
    <row r="647" s="127" customFormat="1" ht="11.25"/>
    <row r="648" s="127" customFormat="1" ht="11.25"/>
    <row r="649" s="127" customFormat="1" ht="11.25"/>
    <row r="650" s="127" customFormat="1" ht="11.25"/>
    <row r="651" s="127" customFormat="1" ht="11.25"/>
    <row r="652" s="127" customFormat="1" ht="11.25"/>
    <row r="653" s="127" customFormat="1" ht="11.25"/>
    <row r="654" s="127" customFormat="1" ht="11.25"/>
    <row r="655" s="127" customFormat="1" ht="11.25"/>
    <row r="656" s="127" customFormat="1" ht="11.25"/>
    <row r="657" s="127" customFormat="1" ht="11.25"/>
    <row r="658" s="127" customFormat="1" ht="11.25"/>
    <row r="659" s="127" customFormat="1" ht="11.25"/>
    <row r="660" s="127" customFormat="1" ht="11.25"/>
    <row r="661" s="127" customFormat="1" ht="11.25"/>
    <row r="662" s="127" customFormat="1" ht="11.25"/>
    <row r="663" s="127" customFormat="1" ht="11.25"/>
    <row r="664" s="127" customFormat="1" ht="11.25"/>
    <row r="665" s="127" customFormat="1" ht="11.25"/>
    <row r="666" s="127" customFormat="1" ht="11.25"/>
    <row r="667" s="127" customFormat="1" ht="11.25"/>
    <row r="668" s="127" customFormat="1" ht="11.25"/>
    <row r="669" s="127" customFormat="1" ht="11.25"/>
    <row r="670" s="127" customFormat="1" ht="11.25"/>
    <row r="671" s="127" customFormat="1" ht="11.25"/>
    <row r="672" s="127" customFormat="1" ht="11.25"/>
    <row r="673" s="127" customFormat="1" ht="11.25"/>
    <row r="674" s="127" customFormat="1" ht="11.25"/>
    <row r="675" s="127" customFormat="1" ht="11.25"/>
    <row r="676" s="127" customFormat="1" ht="11.25"/>
    <row r="677" s="127" customFormat="1" ht="11.25"/>
    <row r="678" s="127" customFormat="1" ht="11.25"/>
    <row r="679" s="127" customFormat="1" ht="11.25"/>
    <row r="680" s="127" customFormat="1" ht="11.25"/>
    <row r="681" s="127" customFormat="1" ht="11.25"/>
    <row r="682" s="127" customFormat="1" ht="11.25"/>
    <row r="683" s="127" customFormat="1" ht="11.25"/>
    <row r="684" s="127" customFormat="1" ht="11.25"/>
    <row r="685" s="127" customFormat="1" ht="11.25"/>
    <row r="686" s="127" customFormat="1" ht="11.25"/>
    <row r="687" s="127" customFormat="1" ht="11.25"/>
    <row r="688" s="127" customFormat="1" ht="11.25"/>
    <row r="689" s="127" customFormat="1" ht="11.25"/>
    <row r="690" s="127" customFormat="1" ht="11.25"/>
    <row r="691" s="127" customFormat="1" ht="11.25"/>
    <row r="692" s="127" customFormat="1" ht="11.25"/>
    <row r="693" s="127" customFormat="1" ht="11.25"/>
    <row r="694" s="127" customFormat="1" ht="11.25"/>
    <row r="695" s="127" customFormat="1" ht="11.25"/>
    <row r="696" s="127" customFormat="1" ht="11.25"/>
    <row r="697" s="127" customFormat="1" ht="11.25"/>
    <row r="698" s="127" customFormat="1" ht="11.25"/>
    <row r="699" s="127" customFormat="1" ht="11.25"/>
    <row r="700" s="127" customFormat="1" ht="11.25"/>
    <row r="701" s="127" customFormat="1" ht="11.25"/>
    <row r="702" s="127" customFormat="1" ht="11.25"/>
    <row r="703" s="127" customFormat="1" ht="11.25"/>
    <row r="704" s="127" customFormat="1" ht="11.25"/>
    <row r="705" s="127" customFormat="1" ht="11.25"/>
    <row r="706" s="127" customFormat="1" ht="11.25"/>
    <row r="707" s="127" customFormat="1" ht="11.25"/>
    <row r="708" s="127" customFormat="1" ht="11.25"/>
    <row r="709" s="127" customFormat="1" ht="11.25"/>
    <row r="710" s="127" customFormat="1" ht="11.25"/>
    <row r="711" s="127" customFormat="1" ht="11.25"/>
    <row r="712" s="127" customFormat="1" ht="11.25"/>
    <row r="713" s="127" customFormat="1" ht="11.25"/>
    <row r="714" s="127" customFormat="1" ht="11.25"/>
    <row r="715" s="127" customFormat="1" ht="11.25"/>
    <row r="716" s="127" customFormat="1" ht="11.25"/>
    <row r="717" s="127" customFormat="1" ht="11.25"/>
    <row r="718" s="127" customFormat="1" ht="11.25"/>
    <row r="719" s="127" customFormat="1" ht="11.25"/>
    <row r="720" s="127" customFormat="1" ht="11.25"/>
    <row r="721" s="127" customFormat="1" ht="11.25"/>
    <row r="722" s="127" customFormat="1" ht="11.25"/>
    <row r="723" s="127" customFormat="1" ht="11.25"/>
    <row r="724" s="127" customFormat="1" ht="11.25"/>
    <row r="725" s="127" customFormat="1" ht="11.25"/>
    <row r="726" s="127" customFormat="1" ht="11.25"/>
    <row r="727" s="127" customFormat="1" ht="11.25"/>
    <row r="728" s="127" customFormat="1" ht="11.25"/>
    <row r="729" s="127" customFormat="1" ht="11.25"/>
    <row r="730" s="127" customFormat="1" ht="11.25"/>
    <row r="731" s="127" customFormat="1" ht="11.25"/>
    <row r="732" s="127" customFormat="1" ht="11.25"/>
    <row r="733" s="127" customFormat="1" ht="11.25"/>
    <row r="734" s="127" customFormat="1" ht="11.25"/>
    <row r="735" s="127" customFormat="1" ht="11.25"/>
    <row r="736" s="127" customFormat="1" ht="11.25"/>
    <row r="737" s="127" customFormat="1" ht="11.25"/>
    <row r="738" s="127" customFormat="1" ht="11.25"/>
    <row r="739" s="127" customFormat="1" ht="11.25"/>
    <row r="740" s="127" customFormat="1" ht="11.25"/>
    <row r="741" s="127" customFormat="1" ht="11.25"/>
    <row r="742" s="127" customFormat="1" ht="11.25"/>
    <row r="743" s="127" customFormat="1" ht="11.25"/>
    <row r="744" s="127" customFormat="1" ht="11.25"/>
    <row r="745" s="127" customFormat="1" ht="11.25"/>
    <row r="746" s="127" customFormat="1" ht="11.25"/>
    <row r="747" s="127" customFormat="1" ht="11.25"/>
    <row r="748" s="127" customFormat="1" ht="11.25"/>
    <row r="749" s="127" customFormat="1" ht="11.25"/>
    <row r="750" s="127" customFormat="1" ht="11.25"/>
    <row r="751" s="127" customFormat="1" ht="11.25"/>
    <row r="752" s="127" customFormat="1" ht="11.25"/>
    <row r="753" s="127" customFormat="1" ht="11.25"/>
    <row r="754" s="127" customFormat="1" ht="11.25"/>
    <row r="755" s="127" customFormat="1" ht="11.25"/>
    <row r="756" s="127" customFormat="1" ht="11.25"/>
    <row r="757" s="127" customFormat="1" ht="11.25"/>
    <row r="758" s="127" customFormat="1" ht="11.25"/>
    <row r="759" s="127" customFormat="1" ht="11.25"/>
    <row r="760" s="127" customFormat="1" ht="11.25"/>
    <row r="761" s="127" customFormat="1" ht="11.25"/>
    <row r="762" s="127" customFormat="1" ht="11.25"/>
    <row r="763" s="127" customFormat="1" ht="11.25"/>
    <row r="764" s="127" customFormat="1" ht="11.25"/>
    <row r="765" s="127" customFormat="1" ht="11.25"/>
    <row r="766" s="127" customFormat="1" ht="11.25"/>
    <row r="767" s="127" customFormat="1" ht="11.25"/>
    <row r="768" s="127" customFormat="1" ht="11.25"/>
    <row r="769" s="127" customFormat="1" ht="11.25"/>
    <row r="770" s="127" customFormat="1" ht="11.25"/>
    <row r="771" s="127" customFormat="1" ht="11.25"/>
    <row r="772" s="127" customFormat="1" ht="11.25"/>
    <row r="773" s="127" customFormat="1" ht="11.25"/>
    <row r="774" s="127" customFormat="1" ht="11.25"/>
    <row r="775" s="127" customFormat="1" ht="11.25"/>
    <row r="776" s="127" customFormat="1" ht="11.25"/>
    <row r="777" s="127" customFormat="1" ht="11.25"/>
    <row r="778" s="127" customFormat="1" ht="11.25"/>
    <row r="779" s="127" customFormat="1" ht="11.25"/>
    <row r="780" s="127" customFormat="1" ht="11.25"/>
    <row r="781" s="127" customFormat="1" ht="11.25"/>
    <row r="782" s="127" customFormat="1" ht="11.25"/>
    <row r="783" s="127" customFormat="1" ht="11.25"/>
    <row r="784" s="127" customFormat="1" ht="11.25"/>
    <row r="785" s="127" customFormat="1" ht="11.25"/>
    <row r="786" s="127" customFormat="1" ht="11.25"/>
    <row r="787" s="127" customFormat="1" ht="11.25"/>
    <row r="788" s="127" customFormat="1" ht="11.25"/>
    <row r="789" s="127" customFormat="1" ht="11.25"/>
    <row r="790" s="127" customFormat="1" ht="11.25"/>
    <row r="791" s="127" customFormat="1" ht="11.25"/>
    <row r="792" s="127" customFormat="1" ht="11.25"/>
    <row r="793" s="127" customFormat="1" ht="11.25"/>
    <row r="794" s="127" customFormat="1" ht="11.25"/>
    <row r="795" s="127" customFormat="1" ht="11.25"/>
    <row r="796" s="127" customFormat="1" ht="11.25"/>
    <row r="797" s="127" customFormat="1" ht="11.25"/>
    <row r="798" s="127" customFormat="1" ht="11.25"/>
    <row r="799" s="127" customFormat="1" ht="11.25"/>
    <row r="800" s="127" customFormat="1" ht="11.25"/>
    <row r="801" s="127" customFormat="1" ht="11.25"/>
    <row r="802" s="127" customFormat="1" ht="11.25"/>
    <row r="803" s="127" customFormat="1" ht="11.25"/>
    <row r="804" s="127" customFormat="1" ht="11.25"/>
    <row r="805" s="127" customFormat="1" ht="11.25"/>
    <row r="806" s="127" customFormat="1" ht="11.25"/>
    <row r="807" s="127" customFormat="1" ht="11.25"/>
    <row r="808" s="127" customFormat="1" ht="11.25"/>
    <row r="809" s="127" customFormat="1" ht="11.25"/>
    <row r="810" s="127" customFormat="1" ht="11.25"/>
    <row r="811" s="127" customFormat="1" ht="11.25"/>
    <row r="812" s="127" customFormat="1" ht="11.25"/>
    <row r="813" s="127" customFormat="1" ht="11.25"/>
    <row r="814" s="127" customFormat="1" ht="11.25"/>
    <row r="815" s="127" customFormat="1" ht="11.25"/>
    <row r="816" s="127" customFormat="1" ht="11.25"/>
    <row r="817" s="127" customFormat="1" ht="11.25"/>
    <row r="818" s="127" customFormat="1" ht="11.25"/>
    <row r="819" s="127" customFormat="1" ht="11.25"/>
    <row r="820" s="127" customFormat="1" ht="11.25"/>
    <row r="821" s="127" customFormat="1" ht="11.25"/>
    <row r="822" s="127" customFormat="1" ht="11.25"/>
    <row r="823" s="127" customFormat="1" ht="11.25"/>
    <row r="824" s="127" customFormat="1" ht="11.25"/>
    <row r="825" s="127" customFormat="1" ht="11.25"/>
    <row r="826" s="127" customFormat="1" ht="11.25"/>
    <row r="827" s="127" customFormat="1" ht="11.25"/>
    <row r="828" s="127" customFormat="1" ht="11.25"/>
    <row r="829" s="127" customFormat="1" ht="11.25"/>
    <row r="830" s="127" customFormat="1" ht="11.25"/>
    <row r="831" s="127" customFormat="1" ht="11.25"/>
    <row r="832" s="127" customFormat="1" ht="11.25"/>
    <row r="833" s="127" customFormat="1" ht="11.25"/>
    <row r="834" s="127" customFormat="1" ht="11.25"/>
    <row r="835" s="127" customFormat="1" ht="11.25"/>
    <row r="836" s="127" customFormat="1" ht="11.25"/>
    <row r="837" s="127" customFormat="1" ht="11.25"/>
    <row r="838" s="127" customFormat="1" ht="11.25"/>
    <row r="839" s="127" customFormat="1" ht="11.25"/>
    <row r="840" s="127" customFormat="1" ht="11.25"/>
    <row r="841" s="127" customFormat="1" ht="11.25"/>
    <row r="842" s="127" customFormat="1" ht="11.25"/>
    <row r="843" s="127" customFormat="1" ht="11.25"/>
    <row r="844" s="127" customFormat="1" ht="11.25"/>
    <row r="845" s="127" customFormat="1" ht="11.25"/>
    <row r="846" s="127" customFormat="1" ht="11.25"/>
    <row r="847" s="127" customFormat="1" ht="11.25"/>
    <row r="848" s="127" customFormat="1" ht="11.25"/>
    <row r="849" s="127" customFormat="1" ht="11.25"/>
    <row r="850" s="127" customFormat="1" ht="11.25"/>
    <row r="851" s="127" customFormat="1" ht="11.25"/>
    <row r="852" s="127" customFormat="1" ht="11.25"/>
    <row r="853" s="127" customFormat="1" ht="11.25"/>
    <row r="854" s="127" customFormat="1" ht="11.25"/>
    <row r="855" s="127" customFormat="1" ht="11.25"/>
    <row r="856" s="127" customFormat="1" ht="11.25"/>
    <row r="857" s="127" customFormat="1" ht="11.25"/>
    <row r="858" s="127" customFormat="1" ht="11.25"/>
    <row r="859" s="127" customFormat="1" ht="11.25"/>
    <row r="860" s="127" customFormat="1" ht="11.25"/>
    <row r="861" s="127" customFormat="1" ht="11.25"/>
    <row r="862" s="127" customFormat="1" ht="11.25"/>
    <row r="863" s="127" customFormat="1" ht="11.25"/>
    <row r="864" s="127" customFormat="1" ht="11.25"/>
    <row r="865" s="127" customFormat="1" ht="11.25"/>
    <row r="866" s="127" customFormat="1" ht="11.25"/>
    <row r="867" s="127" customFormat="1" ht="11.25"/>
    <row r="868" s="127" customFormat="1" ht="11.25"/>
    <row r="869" s="127" customFormat="1" ht="11.25"/>
    <row r="870" s="127" customFormat="1" ht="11.25"/>
    <row r="871" s="127" customFormat="1" ht="11.25"/>
    <row r="872" s="127" customFormat="1" ht="11.25"/>
    <row r="873" s="127" customFormat="1" ht="11.25"/>
    <row r="874" s="127" customFormat="1" ht="11.25"/>
    <row r="875" s="127" customFormat="1" ht="11.25"/>
    <row r="876" s="127" customFormat="1" ht="11.25"/>
    <row r="877" s="127" customFormat="1" ht="11.25"/>
    <row r="878" s="127" customFormat="1" ht="11.25"/>
    <row r="879" s="127" customFormat="1" ht="11.25"/>
    <row r="880" s="127" customFormat="1" ht="11.25"/>
    <row r="881" s="127" customFormat="1" ht="11.25"/>
    <row r="882" s="127" customFormat="1" ht="11.25"/>
    <row r="883" s="127" customFormat="1" ht="11.25"/>
    <row r="884" s="127" customFormat="1" ht="11.25"/>
    <row r="885" s="127" customFormat="1" ht="11.25"/>
    <row r="886" s="127" customFormat="1" ht="11.25"/>
    <row r="887" s="127" customFormat="1" ht="11.25"/>
    <row r="888" s="127" customFormat="1" ht="11.25"/>
    <row r="889" s="127" customFormat="1" ht="11.25"/>
    <row r="890" s="127" customFormat="1" ht="11.25"/>
    <row r="891" s="127" customFormat="1" ht="11.25"/>
    <row r="892" s="127" customFormat="1" ht="11.25"/>
    <row r="893" s="127" customFormat="1" ht="11.25"/>
    <row r="894" s="127" customFormat="1" ht="11.25"/>
    <row r="895" s="127" customFormat="1" ht="11.25"/>
    <row r="896" s="127" customFormat="1" ht="11.25"/>
    <row r="897" s="127" customFormat="1" ht="11.25"/>
    <row r="898" s="127" customFormat="1" ht="11.25"/>
    <row r="899" s="127" customFormat="1" ht="11.25"/>
    <row r="900" s="127" customFormat="1" ht="11.25"/>
    <row r="901" s="127" customFormat="1" ht="11.25"/>
    <row r="902" s="127" customFormat="1" ht="11.25"/>
    <row r="903" s="127" customFormat="1" ht="11.25"/>
    <row r="904" s="127" customFormat="1" ht="11.25"/>
    <row r="905" s="127" customFormat="1" ht="11.25"/>
    <row r="906" s="127" customFormat="1" ht="11.25"/>
    <row r="907" s="127" customFormat="1" ht="11.25"/>
    <row r="908" s="127" customFormat="1" ht="11.25"/>
    <row r="909" s="127" customFormat="1" ht="11.25"/>
    <row r="910" s="127" customFormat="1" ht="11.25"/>
    <row r="911" s="127" customFormat="1" ht="11.25"/>
    <row r="912" s="127" customFormat="1" ht="11.25"/>
    <row r="913" s="127" customFormat="1" ht="11.25"/>
    <row r="914" s="127" customFormat="1" ht="11.25"/>
    <row r="915" s="127" customFormat="1" ht="11.25"/>
    <row r="916" s="127" customFormat="1" ht="11.25"/>
    <row r="917" s="127" customFormat="1" ht="11.25"/>
    <row r="918" s="127" customFormat="1" ht="11.25"/>
    <row r="919" s="127" customFormat="1" ht="11.25"/>
    <row r="920" s="127" customFormat="1" ht="11.25"/>
    <row r="921" s="127" customFormat="1" ht="11.25"/>
    <row r="922" s="127" customFormat="1" ht="11.25"/>
    <row r="923" s="127" customFormat="1" ht="11.25"/>
    <row r="924" s="127" customFormat="1" ht="11.25"/>
    <row r="925" s="127" customFormat="1" ht="11.25"/>
    <row r="926" s="127" customFormat="1" ht="11.25"/>
    <row r="927" s="127" customFormat="1" ht="11.25"/>
    <row r="928" s="127" customFormat="1" ht="11.25"/>
    <row r="929" s="127" customFormat="1" ht="11.25"/>
    <row r="930" s="127" customFormat="1" ht="11.25"/>
    <row r="931" s="127" customFormat="1" ht="11.25"/>
    <row r="932" s="127" customFormat="1" ht="11.25"/>
    <row r="933" s="127" customFormat="1" ht="11.25"/>
    <row r="934" s="127" customFormat="1" ht="11.25"/>
    <row r="935" s="127" customFormat="1" ht="11.25"/>
    <row r="936" s="127" customFormat="1" ht="11.25"/>
    <row r="937" s="127" customFormat="1" ht="11.25"/>
    <row r="938" s="127" customFormat="1" ht="11.25"/>
    <row r="939" s="127" customFormat="1" ht="11.25"/>
    <row r="940" s="127" customFormat="1" ht="11.25"/>
    <row r="941" s="127" customFormat="1" ht="11.25"/>
    <row r="942" s="127" customFormat="1" ht="11.25"/>
    <row r="943" s="127" customFormat="1" ht="11.25"/>
    <row r="944" s="127" customFormat="1" ht="11.25"/>
    <row r="945" s="127" customFormat="1" ht="11.25"/>
    <row r="946" s="127" customFormat="1" ht="11.25"/>
    <row r="947" s="127" customFormat="1" ht="11.25"/>
    <row r="948" s="127" customFormat="1" ht="11.25"/>
    <row r="949" s="127" customFormat="1" ht="11.25"/>
    <row r="950" s="127" customFormat="1" ht="11.25"/>
    <row r="951" s="127" customFormat="1" ht="11.25"/>
    <row r="952" s="127" customFormat="1" ht="11.25"/>
    <row r="953" s="127" customFormat="1" ht="11.25"/>
    <row r="954" s="127" customFormat="1" ht="11.25"/>
    <row r="955" s="127" customFormat="1" ht="11.25"/>
    <row r="956" s="127" customFormat="1" ht="11.25"/>
    <row r="957" s="127" customFormat="1" ht="11.25"/>
    <row r="958" s="127" customFormat="1" ht="11.25"/>
    <row r="959" s="127" customFormat="1" ht="11.25"/>
    <row r="960" s="127" customFormat="1" ht="11.25"/>
    <row r="961" s="127" customFormat="1" ht="11.25"/>
    <row r="962" s="127" customFormat="1" ht="11.25"/>
    <row r="963" s="127" customFormat="1" ht="11.25"/>
    <row r="964" s="127" customFormat="1" ht="11.25"/>
    <row r="965" s="127" customFormat="1" ht="11.25"/>
    <row r="966" s="127" customFormat="1" ht="11.25"/>
    <row r="967" s="127" customFormat="1" ht="11.25"/>
    <row r="968" s="127" customFormat="1" ht="11.25"/>
    <row r="969" s="127" customFormat="1" ht="11.25"/>
    <row r="970" s="127" customFormat="1" ht="11.25"/>
    <row r="971" s="127" customFormat="1" ht="11.25"/>
    <row r="972" s="127" customFormat="1" ht="11.25"/>
    <row r="973" s="127" customFormat="1" ht="11.25"/>
    <row r="974" s="127" customFormat="1" ht="11.25"/>
    <row r="975" s="127" customFormat="1" ht="11.25"/>
    <row r="976" s="127" customFormat="1" ht="11.25"/>
    <row r="977" s="127" customFormat="1" ht="11.25"/>
    <row r="978" s="127" customFormat="1" ht="11.25"/>
    <row r="979" s="127" customFormat="1" ht="11.25"/>
    <row r="980" s="127" customFormat="1" ht="11.25"/>
    <row r="981" s="127" customFormat="1" ht="11.25"/>
    <row r="982" s="127" customFormat="1" ht="11.25"/>
    <row r="983" s="127" customFormat="1" ht="11.25"/>
    <row r="984" s="127" customFormat="1" ht="11.25"/>
    <row r="985" s="127" customFormat="1" ht="11.25"/>
    <row r="986" s="127" customFormat="1" ht="11.25"/>
    <row r="987" s="127" customFormat="1" ht="11.25"/>
    <row r="988" s="127" customFormat="1" ht="11.25"/>
    <row r="989" s="127" customFormat="1" ht="11.25"/>
    <row r="990" s="127" customFormat="1" ht="11.25"/>
    <row r="991" s="127" customFormat="1" ht="11.25"/>
    <row r="992" s="127" customFormat="1" ht="11.25"/>
    <row r="993" s="127" customFormat="1" ht="11.25"/>
    <row r="994" s="127" customFormat="1" ht="11.25"/>
    <row r="995" s="127" customFormat="1" ht="11.25"/>
    <row r="996" s="127" customFormat="1" ht="11.25"/>
    <row r="997" s="127" customFormat="1" ht="11.25"/>
    <row r="998" s="127" customFormat="1" ht="11.25"/>
    <row r="999" s="127" customFormat="1" ht="11.25"/>
    <row r="1000" s="127" customFormat="1" ht="11.25"/>
    <row r="1001" s="127" customFormat="1" ht="11.25"/>
    <row r="1002" s="127" customFormat="1" ht="11.25"/>
    <row r="1003" s="127" customFormat="1" ht="11.25"/>
    <row r="1004" s="127" customFormat="1" ht="11.25"/>
    <row r="1005" s="127" customFormat="1" ht="11.25"/>
    <row r="1006" s="127" customFormat="1" ht="11.25"/>
    <row r="1007" s="127" customFormat="1" ht="11.25"/>
    <row r="1008" s="127" customFormat="1" ht="11.25"/>
    <row r="1009" s="127" customFormat="1" ht="11.25"/>
    <row r="1010" s="127" customFormat="1" ht="11.25"/>
    <row r="1011" s="127" customFormat="1" ht="11.25"/>
    <row r="1012" s="127" customFormat="1" ht="11.25"/>
    <row r="1013" s="127" customFormat="1" ht="11.25"/>
    <row r="1014" s="127" customFormat="1" ht="11.25"/>
    <row r="1015" s="127" customFormat="1" ht="11.25"/>
    <row r="1016" s="127" customFormat="1" ht="11.25"/>
    <row r="1017" s="127" customFormat="1" ht="11.25"/>
    <row r="1018" s="127" customFormat="1" ht="11.25"/>
    <row r="1019" s="127" customFormat="1" ht="11.25"/>
    <row r="1020" s="127" customFormat="1" ht="11.25"/>
    <row r="1021" s="127" customFormat="1" ht="11.25"/>
    <row r="1022" s="127" customFormat="1" ht="11.25"/>
    <row r="1023" s="127" customFormat="1" ht="11.25"/>
    <row r="1024" s="127" customFormat="1" ht="11.25"/>
    <row r="1025" s="127" customFormat="1" ht="11.25"/>
    <row r="1026" s="127" customFormat="1" ht="11.25"/>
    <row r="1027" s="127" customFormat="1" ht="11.25"/>
    <row r="1028" s="127" customFormat="1" ht="11.25"/>
    <row r="1029" s="127" customFormat="1" ht="11.25"/>
    <row r="1030" s="127" customFormat="1" ht="11.25"/>
    <row r="1031" s="127" customFormat="1" ht="11.25"/>
    <row r="1032" s="127" customFormat="1" ht="11.25"/>
    <row r="1033" s="127" customFormat="1" ht="11.25"/>
    <row r="1034" s="127" customFormat="1" ht="11.25"/>
    <row r="1035" s="127" customFormat="1" ht="11.25"/>
    <row r="1036" s="127" customFormat="1" ht="11.25"/>
    <row r="1037" s="127" customFormat="1" ht="11.25"/>
    <row r="1038" s="127" customFormat="1" ht="11.25"/>
    <row r="1039" s="127" customFormat="1" ht="11.25"/>
    <row r="1040" s="127" customFormat="1" ht="11.25"/>
    <row r="1041" s="127" customFormat="1" ht="11.25"/>
    <row r="1042" s="127" customFormat="1" ht="11.25"/>
    <row r="1043" s="127" customFormat="1" ht="11.25"/>
    <row r="1044" s="127" customFormat="1" ht="11.25"/>
    <row r="1045" s="127" customFormat="1" ht="11.25"/>
    <row r="1046" s="127" customFormat="1" ht="11.25"/>
    <row r="1047" s="127" customFormat="1" ht="11.25"/>
    <row r="1048" s="127" customFormat="1" ht="11.25"/>
    <row r="1049" s="127" customFormat="1" ht="11.25"/>
    <row r="1050" s="127" customFormat="1" ht="11.25"/>
    <row r="1051" s="127" customFormat="1" ht="11.25"/>
    <row r="1052" s="127" customFormat="1" ht="11.25"/>
    <row r="1053" s="127" customFormat="1" ht="11.25"/>
    <row r="1054" s="127" customFormat="1" ht="11.25"/>
    <row r="1055" s="127" customFormat="1" ht="11.25"/>
    <row r="1056" s="127" customFormat="1" ht="11.25"/>
    <row r="1057" s="127" customFormat="1" ht="11.25"/>
    <row r="1058" s="127" customFormat="1" ht="11.25"/>
    <row r="1059" s="127" customFormat="1" ht="11.25"/>
    <row r="1060" s="127" customFormat="1" ht="11.25"/>
    <row r="1061" s="127" customFormat="1" ht="11.25"/>
    <row r="1062" s="127" customFormat="1" ht="11.25"/>
    <row r="1063" s="127" customFormat="1" ht="11.25"/>
    <row r="1064" s="127" customFormat="1" ht="11.25"/>
    <row r="1065" s="127" customFormat="1" ht="11.25"/>
    <row r="1066" s="127" customFormat="1" ht="11.25"/>
    <row r="1067" s="127" customFormat="1" ht="11.25"/>
    <row r="1068" s="127" customFormat="1" ht="11.25"/>
    <row r="1069" s="127" customFormat="1" ht="11.25"/>
    <row r="1070" s="127" customFormat="1" ht="11.25"/>
    <row r="1071" s="127" customFormat="1" ht="11.25"/>
    <row r="1072" s="127" customFormat="1" ht="11.25"/>
    <row r="1073" s="127" customFormat="1" ht="11.25"/>
    <row r="1074" s="127" customFormat="1" ht="11.25"/>
    <row r="1075" s="127" customFormat="1" ht="11.25"/>
    <row r="1076" s="127" customFormat="1" ht="11.25"/>
    <row r="1077" s="127" customFormat="1" ht="11.25"/>
    <row r="1078" s="127" customFormat="1" ht="11.25"/>
    <row r="1079" s="127" customFormat="1" ht="11.25"/>
    <row r="1080" s="127" customFormat="1" ht="11.25"/>
    <row r="1081" s="127" customFormat="1" ht="11.25"/>
    <row r="1082" s="127" customFormat="1" ht="11.25"/>
    <row r="1083" s="127" customFormat="1" ht="11.25"/>
    <row r="1084" s="127" customFormat="1" ht="11.25"/>
    <row r="1085" s="127" customFormat="1" ht="11.25"/>
    <row r="1086" s="127" customFormat="1" ht="11.25"/>
    <row r="1087" s="127" customFormat="1" ht="11.25"/>
    <row r="1088" s="127" customFormat="1" ht="11.25"/>
    <row r="1089" s="127" customFormat="1" ht="11.25"/>
    <row r="1090" s="127" customFormat="1" ht="11.25"/>
    <row r="1091" s="127" customFormat="1" ht="11.25"/>
    <row r="1092" s="127" customFormat="1" ht="11.25"/>
    <row r="1093" s="127" customFormat="1" ht="11.25"/>
    <row r="1094" s="127" customFormat="1" ht="11.25"/>
    <row r="1095" s="127" customFormat="1" ht="11.25"/>
    <row r="1096" s="127" customFormat="1" ht="11.25"/>
    <row r="1097" s="127" customFormat="1" ht="11.25"/>
    <row r="1098" s="127" customFormat="1" ht="11.25"/>
    <row r="1099" s="127" customFormat="1" ht="11.25"/>
    <row r="1100" s="127" customFormat="1" ht="11.25"/>
    <row r="1101" s="127" customFormat="1" ht="11.25"/>
    <row r="1102" s="127" customFormat="1" ht="11.25"/>
    <row r="1103" s="127" customFormat="1" ht="11.25"/>
    <row r="1104" s="127" customFormat="1" ht="11.25"/>
    <row r="1105" s="127" customFormat="1" ht="11.25"/>
    <row r="1106" s="127" customFormat="1" ht="11.25"/>
    <row r="1107" s="127" customFormat="1" ht="11.25"/>
    <row r="1108" s="127" customFormat="1" ht="11.25"/>
    <row r="1109" s="127" customFormat="1" ht="11.25"/>
    <row r="1110" s="127" customFormat="1" ht="11.25"/>
    <row r="1111" s="127" customFormat="1" ht="11.25"/>
    <row r="1112" s="127" customFormat="1" ht="11.25"/>
    <row r="1113" s="127" customFormat="1" ht="11.25"/>
    <row r="1114" s="127" customFormat="1" ht="11.25"/>
    <row r="1115" s="127" customFormat="1" ht="11.25"/>
    <row r="1116" s="127" customFormat="1" ht="11.25"/>
    <row r="1117" s="127" customFormat="1" ht="11.25"/>
    <row r="1118" s="127" customFormat="1" ht="11.25"/>
    <row r="1119" s="127" customFormat="1" ht="11.25"/>
    <row r="1120" s="127" customFormat="1" ht="11.25"/>
    <row r="1121" s="127" customFormat="1" ht="11.25"/>
    <row r="1122" s="127" customFormat="1" ht="11.25"/>
    <row r="1123" s="127" customFormat="1" ht="11.25"/>
    <row r="1124" s="127" customFormat="1" ht="11.25"/>
    <row r="1125" s="127" customFormat="1" ht="11.25"/>
    <row r="1126" s="127" customFormat="1" ht="11.25"/>
    <row r="1127" s="127" customFormat="1" ht="11.25"/>
    <row r="1128" s="127" customFormat="1" ht="11.25"/>
    <row r="1129" s="127" customFormat="1" ht="11.25"/>
    <row r="1130" s="127" customFormat="1" ht="11.25"/>
    <row r="1131" s="127" customFormat="1" ht="11.25"/>
    <row r="1132" s="127" customFormat="1" ht="11.25"/>
    <row r="1133" s="127" customFormat="1" ht="11.25"/>
    <row r="1134" s="127" customFormat="1" ht="11.25"/>
    <row r="1135" s="127" customFormat="1" ht="11.25"/>
    <row r="1136" s="127" customFormat="1" ht="11.25"/>
    <row r="1137" s="127" customFormat="1" ht="11.25"/>
    <row r="1138" s="127" customFormat="1" ht="11.25"/>
    <row r="1139" s="127" customFormat="1" ht="11.25"/>
    <row r="1140" s="127" customFormat="1" ht="11.25"/>
    <row r="1141" s="127" customFormat="1" ht="11.25"/>
    <row r="1142" s="127" customFormat="1" ht="11.25"/>
    <row r="1143" s="127" customFormat="1" ht="11.25"/>
    <row r="1144" s="127" customFormat="1" ht="11.25"/>
    <row r="1145" s="127" customFormat="1" ht="11.25"/>
    <row r="1146" s="127" customFormat="1" ht="11.25"/>
    <row r="1147" s="127" customFormat="1" ht="11.25"/>
    <row r="1148" s="127" customFormat="1" ht="11.25"/>
    <row r="1149" s="127" customFormat="1" ht="11.25"/>
    <row r="1150" s="127" customFormat="1" ht="11.25"/>
    <row r="1151" s="127" customFormat="1" ht="11.25"/>
    <row r="1152" s="127" customFormat="1" ht="11.25"/>
    <row r="1153" s="127" customFormat="1" ht="11.25"/>
    <row r="1154" s="127" customFormat="1" ht="11.25"/>
  </sheetData>
  <mergeCells count="37">
    <mergeCell ref="A1:B7"/>
    <mergeCell ref="A8:B8"/>
    <mergeCell ref="C8:H8"/>
    <mergeCell ref="C1:H4"/>
    <mergeCell ref="C5:E5"/>
    <mergeCell ref="F5:H5"/>
    <mergeCell ref="C6:E6"/>
    <mergeCell ref="F6:H6"/>
    <mergeCell ref="D9:J9"/>
    <mergeCell ref="A10:B10"/>
    <mergeCell ref="A55:B55"/>
    <mergeCell ref="A56:I56"/>
    <mergeCell ref="A34:I34"/>
    <mergeCell ref="A36:B36"/>
    <mergeCell ref="C36:G36"/>
    <mergeCell ref="H14:H15"/>
    <mergeCell ref="I14:I15"/>
    <mergeCell ref="A20:B20"/>
    <mergeCell ref="A12:B12"/>
    <mergeCell ref="A11:B11"/>
    <mergeCell ref="G14:G15"/>
    <mergeCell ref="A25:B25"/>
    <mergeCell ref="A16:I16"/>
    <mergeCell ref="A21:I21"/>
    <mergeCell ref="G44:G45"/>
    <mergeCell ref="H44:H45"/>
    <mergeCell ref="I44:I45"/>
    <mergeCell ref="A46:I46"/>
    <mergeCell ref="A44:A45"/>
    <mergeCell ref="B44:B45"/>
    <mergeCell ref="D44:F44"/>
    <mergeCell ref="C44:C45"/>
    <mergeCell ref="D14:F14"/>
    <mergeCell ref="A14:A15"/>
    <mergeCell ref="B14:B15"/>
    <mergeCell ref="C14:C15"/>
    <mergeCell ref="A62:B62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4294967295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62"/>
  <sheetViews>
    <sheetView showGridLines="0" workbookViewId="0">
      <selection activeCell="C11" sqref="C11"/>
    </sheetView>
  </sheetViews>
  <sheetFormatPr baseColWidth="10" defaultRowHeight="12.75"/>
  <cols>
    <col min="1" max="1" width="7.5703125" style="114" customWidth="1"/>
    <col min="2" max="2" width="22.28515625" style="114" customWidth="1"/>
    <col min="3" max="3" width="26.140625" style="114" customWidth="1"/>
    <col min="4" max="4" width="18.42578125" style="114" customWidth="1"/>
    <col min="5" max="5" width="11.42578125" style="114"/>
    <col min="6" max="6" width="14.28515625" style="114" customWidth="1"/>
    <col min="7" max="8" width="11.42578125" style="114"/>
    <col min="9" max="9" width="13.85546875" style="114" customWidth="1"/>
    <col min="10" max="16384" width="11.42578125" style="114"/>
  </cols>
  <sheetData>
    <row r="1" spans="1:9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9">
      <c r="A2" s="360"/>
      <c r="B2" s="360"/>
      <c r="C2" s="363"/>
      <c r="D2" s="364"/>
      <c r="E2" s="364"/>
      <c r="F2" s="364"/>
      <c r="G2" s="364"/>
      <c r="H2" s="364"/>
      <c r="I2" s="235"/>
    </row>
    <row r="3" spans="1:9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9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9" s="144" customFormat="1" ht="18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</row>
    <row r="6" spans="1:9" ht="14.2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</row>
    <row r="7" spans="1:9" s="116" customFormat="1" ht="15" customHeight="1">
      <c r="A7" s="360"/>
      <c r="B7" s="360"/>
      <c r="C7" s="236"/>
      <c r="D7" s="236"/>
      <c r="E7" s="236"/>
      <c r="F7" s="237"/>
      <c r="G7" s="237"/>
      <c r="H7" s="237"/>
      <c r="I7" s="236"/>
    </row>
    <row r="8" spans="1:9" s="116" customFormat="1" ht="16.5">
      <c r="A8" s="318" t="s">
        <v>7</v>
      </c>
      <c r="B8" s="318"/>
      <c r="C8" s="383" t="s">
        <v>183</v>
      </c>
      <c r="D8" s="383"/>
      <c r="E8" s="99" t="s">
        <v>110</v>
      </c>
      <c r="F8" s="100" t="s">
        <v>190</v>
      </c>
      <c r="G8" s="120"/>
    </row>
    <row r="9" spans="1:9" s="116" customFormat="1" ht="15" customHeight="1">
      <c r="A9" s="98"/>
      <c r="B9" s="198"/>
      <c r="C9" s="198"/>
      <c r="D9" s="374"/>
      <c r="E9" s="374"/>
      <c r="F9" s="374"/>
      <c r="G9" s="120"/>
    </row>
    <row r="10" spans="1:9" s="116" customFormat="1" ht="16.5">
      <c r="A10" s="382" t="s">
        <v>162</v>
      </c>
      <c r="B10" s="382"/>
      <c r="C10" s="263">
        <f>'POA-01'!C12</f>
        <v>1031647524</v>
      </c>
      <c r="D10" s="102"/>
      <c r="E10" s="103"/>
      <c r="F10" s="103"/>
      <c r="G10" s="120"/>
    </row>
    <row r="11" spans="1:9" s="116" customFormat="1" ht="16.5">
      <c r="A11" s="382" t="s">
        <v>8</v>
      </c>
      <c r="B11" s="382"/>
      <c r="C11" s="199"/>
      <c r="D11" s="104"/>
      <c r="E11" s="105"/>
      <c r="F11" s="244"/>
      <c r="G11" s="120"/>
    </row>
    <row r="12" spans="1:9" s="116" customFormat="1" ht="16.5">
      <c r="A12" s="382" t="s">
        <v>184</v>
      </c>
      <c r="B12" s="382"/>
      <c r="C12" s="243">
        <f>C10</f>
        <v>1031647524</v>
      </c>
      <c r="D12" s="104"/>
      <c r="E12" s="105"/>
      <c r="F12" s="105"/>
      <c r="G12" s="120"/>
    </row>
    <row r="13" spans="1:9" s="127" customFormat="1" ht="21.75" customHeight="1"/>
    <row r="14" spans="1:9" s="124" customFormat="1" thickBot="1">
      <c r="A14" s="171" t="s">
        <v>45</v>
      </c>
      <c r="B14" s="145"/>
      <c r="D14" s="9" t="s">
        <v>46</v>
      </c>
    </row>
    <row r="15" spans="1:9" s="127" customFormat="1" ht="12.75" customHeight="1" thickBot="1">
      <c r="A15" s="172" t="s">
        <v>47</v>
      </c>
      <c r="B15" s="419" t="s">
        <v>31</v>
      </c>
      <c r="C15" s="385"/>
      <c r="D15" s="173" t="s">
        <v>23</v>
      </c>
    </row>
    <row r="16" spans="1:9" s="127" customFormat="1" ht="11.25">
      <c r="A16" s="174">
        <v>2</v>
      </c>
      <c r="B16" s="417" t="s">
        <v>135</v>
      </c>
      <c r="C16" s="418"/>
      <c r="D16" s="264">
        <f>SUM(D17:D29)</f>
        <v>3320866</v>
      </c>
    </row>
    <row r="17" spans="1:4" s="127" customFormat="1" ht="11.25">
      <c r="A17" s="62" t="s">
        <v>114</v>
      </c>
      <c r="B17" s="415" t="s">
        <v>113</v>
      </c>
      <c r="C17" s="416"/>
      <c r="D17" s="249">
        <v>3320866</v>
      </c>
    </row>
    <row r="18" spans="1:4" s="127" customFormat="1" ht="11.25">
      <c r="A18" s="62" t="s">
        <v>115</v>
      </c>
      <c r="B18" s="415" t="s">
        <v>147</v>
      </c>
      <c r="C18" s="416"/>
      <c r="D18" s="265"/>
    </row>
    <row r="19" spans="1:4" s="127" customFormat="1" ht="11.25">
      <c r="A19" s="62" t="s">
        <v>116</v>
      </c>
      <c r="B19" s="415" t="s">
        <v>127</v>
      </c>
      <c r="C19" s="416"/>
      <c r="D19" s="266">
        <v>0</v>
      </c>
    </row>
    <row r="20" spans="1:4" s="6" customFormat="1" ht="11.25">
      <c r="A20" s="62" t="s">
        <v>117</v>
      </c>
      <c r="B20" s="415" t="s">
        <v>128</v>
      </c>
      <c r="C20" s="416"/>
      <c r="D20" s="266"/>
    </row>
    <row r="21" spans="1:4" s="127" customFormat="1" ht="11.25">
      <c r="A21" s="62" t="s">
        <v>118</v>
      </c>
      <c r="B21" s="415" t="s">
        <v>151</v>
      </c>
      <c r="C21" s="416"/>
      <c r="D21" s="266"/>
    </row>
    <row r="22" spans="1:4" s="127" customFormat="1" ht="11.25">
      <c r="A22" s="62" t="s">
        <v>119</v>
      </c>
      <c r="B22" s="415" t="s">
        <v>129</v>
      </c>
      <c r="C22" s="416"/>
      <c r="D22" s="249">
        <v>0</v>
      </c>
    </row>
    <row r="23" spans="1:4" s="127" customFormat="1" ht="11.25">
      <c r="A23" s="62" t="s">
        <v>120</v>
      </c>
      <c r="B23" s="415" t="s">
        <v>130</v>
      </c>
      <c r="C23" s="416"/>
      <c r="D23" s="249">
        <v>0</v>
      </c>
    </row>
    <row r="24" spans="1:4" s="127" customFormat="1" ht="11.25">
      <c r="A24" s="62" t="s">
        <v>121</v>
      </c>
      <c r="B24" s="415" t="s">
        <v>131</v>
      </c>
      <c r="C24" s="416"/>
      <c r="D24" s="249"/>
    </row>
    <row r="25" spans="1:4" s="127" customFormat="1" ht="11.25">
      <c r="A25" s="62" t="s">
        <v>122</v>
      </c>
      <c r="B25" s="415" t="s">
        <v>145</v>
      </c>
      <c r="C25" s="416"/>
      <c r="D25" s="249">
        <v>0</v>
      </c>
    </row>
    <row r="26" spans="1:4" s="127" customFormat="1" ht="11.25">
      <c r="A26" s="62" t="s">
        <v>123</v>
      </c>
      <c r="B26" s="415" t="s">
        <v>143</v>
      </c>
      <c r="C26" s="416"/>
      <c r="D26" s="249"/>
    </row>
    <row r="27" spans="1:4" s="127" customFormat="1" ht="11.25">
      <c r="A27" s="62" t="s">
        <v>124</v>
      </c>
      <c r="B27" s="415" t="s">
        <v>132</v>
      </c>
      <c r="C27" s="416"/>
      <c r="D27" s="266"/>
    </row>
    <row r="28" spans="1:4" s="127" customFormat="1" ht="11.25">
      <c r="A28" s="62" t="s">
        <v>125</v>
      </c>
      <c r="B28" s="415" t="s">
        <v>133</v>
      </c>
      <c r="C28" s="416"/>
      <c r="D28" s="249">
        <v>0</v>
      </c>
    </row>
    <row r="29" spans="1:4" s="127" customFormat="1" ht="11.25">
      <c r="A29" s="62" t="s">
        <v>126</v>
      </c>
      <c r="B29" s="415" t="s">
        <v>134</v>
      </c>
      <c r="C29" s="416"/>
      <c r="D29" s="249"/>
    </row>
    <row r="30" spans="1:4" s="127" customFormat="1" ht="11.25">
      <c r="A30" s="62" t="s">
        <v>136</v>
      </c>
      <c r="B30" s="415" t="s">
        <v>137</v>
      </c>
      <c r="C30" s="416"/>
      <c r="D30" s="249"/>
    </row>
    <row r="31" spans="1:4" s="127" customFormat="1" ht="11.25">
      <c r="A31" s="146"/>
      <c r="B31" s="422"/>
      <c r="C31" s="423"/>
      <c r="D31" s="267"/>
    </row>
    <row r="32" spans="1:4" s="127" customFormat="1" ht="11.25">
      <c r="A32" s="146"/>
      <c r="B32" s="422"/>
      <c r="C32" s="423"/>
      <c r="D32" s="267"/>
    </row>
    <row r="33" spans="1:4" s="127" customFormat="1" ht="11.25">
      <c r="A33" s="146"/>
      <c r="B33" s="422"/>
      <c r="C33" s="423"/>
      <c r="D33" s="267"/>
    </row>
    <row r="34" spans="1:4" s="127" customFormat="1" ht="11.25">
      <c r="A34" s="146"/>
      <c r="B34" s="422"/>
      <c r="C34" s="423"/>
      <c r="D34" s="267"/>
    </row>
    <row r="35" spans="1:4" s="127" customFormat="1" ht="12" thickBot="1">
      <c r="A35" s="147"/>
      <c r="B35" s="420"/>
      <c r="C35" s="421"/>
      <c r="D35" s="268"/>
    </row>
    <row r="36" spans="1:4" s="127" customFormat="1" ht="11.25">
      <c r="A36" s="148"/>
    </row>
    <row r="37" spans="1:4" s="127" customFormat="1" ht="11.25"/>
    <row r="38" spans="1:4" s="127" customFormat="1" ht="11.25"/>
    <row r="39" spans="1:4" s="127" customFormat="1" ht="11.25"/>
    <row r="40" spans="1:4" s="127" customFormat="1" ht="11.25"/>
    <row r="41" spans="1:4" s="127" customFormat="1" ht="11.25"/>
    <row r="42" spans="1:4" s="127" customFormat="1" ht="11.25"/>
    <row r="43" spans="1:4" s="127" customFormat="1" ht="11.25"/>
    <row r="44" spans="1:4" s="127" customFormat="1" ht="11.25"/>
    <row r="45" spans="1:4" s="127" customFormat="1" ht="11.25"/>
    <row r="46" spans="1:4" s="127" customFormat="1" ht="11.25"/>
    <row r="47" spans="1:4" s="127" customFormat="1" ht="11.25"/>
    <row r="48" spans="1:4" s="127" customFormat="1" ht="11.25"/>
    <row r="49" s="127" customFormat="1" ht="11.25"/>
    <row r="50" s="127" customFormat="1" ht="11.25"/>
    <row r="51" s="127" customFormat="1" ht="11.25"/>
    <row r="52" s="127" customFormat="1" ht="11.25"/>
    <row r="53" s="127" customFormat="1" ht="11.25"/>
    <row r="54" s="127" customFormat="1" ht="11.25"/>
    <row r="55" s="127" customFormat="1" ht="11.25"/>
    <row r="56" s="127" customFormat="1" ht="11.25"/>
    <row r="57" s="127" customFormat="1" ht="11.25"/>
    <row r="58" s="127" customFormat="1" ht="11.25"/>
    <row r="59" s="127" customFormat="1" ht="11.25"/>
    <row r="60" s="127" customFormat="1" ht="11.25"/>
    <row r="61" s="127" customFormat="1" ht="11.25"/>
    <row r="62" s="127" customFormat="1" ht="11.25"/>
    <row r="63" s="127" customFormat="1" ht="11.25"/>
    <row r="64" s="127" customFormat="1" ht="11.25"/>
    <row r="65" s="127" customFormat="1" ht="11.25"/>
    <row r="66" s="127" customFormat="1" ht="11.25"/>
    <row r="67" s="127" customFormat="1" ht="11.25"/>
    <row r="68" s="127" customFormat="1" ht="11.25"/>
    <row r="69" s="127" customFormat="1" ht="11.25"/>
    <row r="70" s="127" customFormat="1" ht="11.25"/>
    <row r="71" s="127" customFormat="1" ht="11.25"/>
    <row r="72" s="127" customFormat="1" ht="11.25"/>
    <row r="73" s="127" customFormat="1" ht="11.25"/>
    <row r="74" s="127" customFormat="1" ht="11.25"/>
    <row r="75" s="127" customFormat="1" ht="11.25"/>
    <row r="76" s="127" customFormat="1" ht="11.25"/>
    <row r="77" s="127" customFormat="1" ht="11.25"/>
    <row r="78" s="127" customFormat="1" ht="11.25"/>
    <row r="79" s="127" customFormat="1" ht="11.25"/>
    <row r="80" s="127" customFormat="1" ht="11.25"/>
    <row r="81" s="127" customFormat="1" ht="11.25"/>
    <row r="82" s="127" customFormat="1" ht="11.25"/>
    <row r="83" s="127" customFormat="1" ht="11.25"/>
    <row r="84" s="127" customFormat="1" ht="11.25"/>
    <row r="85" s="127" customFormat="1" ht="11.25"/>
    <row r="86" s="127" customFormat="1" ht="11.25"/>
    <row r="87" s="127" customFormat="1" ht="11.25"/>
    <row r="88" s="127" customFormat="1" ht="11.25"/>
    <row r="89" s="127" customFormat="1" ht="11.25"/>
    <row r="90" s="127" customFormat="1" ht="11.25"/>
    <row r="91" s="127" customFormat="1" ht="11.25"/>
    <row r="92" s="127" customFormat="1" ht="11.25"/>
    <row r="93" s="127" customFormat="1" ht="11.25"/>
    <row r="94" s="127" customFormat="1" ht="11.25"/>
    <row r="95" s="127" customFormat="1" ht="11.25"/>
    <row r="96" s="127" customFormat="1" ht="11.25"/>
    <row r="97" s="127" customFormat="1" ht="11.25"/>
    <row r="98" s="127" customFormat="1" ht="11.25"/>
    <row r="99" s="127" customFormat="1" ht="11.25"/>
    <row r="100" s="127" customFormat="1" ht="11.25"/>
    <row r="101" s="127" customFormat="1" ht="11.25"/>
    <row r="102" s="127" customFormat="1" ht="11.25"/>
    <row r="103" s="127" customFormat="1" ht="11.25"/>
    <row r="104" s="127" customFormat="1" ht="11.25"/>
    <row r="105" s="127" customFormat="1" ht="11.25"/>
    <row r="106" s="127" customFormat="1" ht="11.25"/>
    <row r="107" s="127" customFormat="1" ht="11.25"/>
    <row r="108" s="127" customFormat="1" ht="11.25"/>
    <row r="109" s="127" customFormat="1" ht="11.25"/>
    <row r="110" s="127" customFormat="1" ht="11.25"/>
    <row r="111" s="127" customFormat="1" ht="11.25"/>
    <row r="112" s="127" customFormat="1" ht="11.25"/>
    <row r="113" s="127" customFormat="1" ht="11.25"/>
    <row r="114" s="127" customFormat="1" ht="11.25"/>
    <row r="115" s="127" customFormat="1" ht="11.25"/>
    <row r="116" s="127" customFormat="1" ht="11.25"/>
    <row r="117" s="127" customFormat="1" ht="11.25"/>
    <row r="118" s="127" customFormat="1" ht="11.25"/>
    <row r="119" s="127" customFormat="1" ht="11.25"/>
    <row r="120" s="127" customFormat="1" ht="11.25"/>
    <row r="121" s="127" customFormat="1" ht="11.25"/>
    <row r="122" s="127" customFormat="1" ht="11.25"/>
    <row r="123" s="127" customFormat="1" ht="11.25"/>
    <row r="124" s="127" customFormat="1" ht="11.25"/>
    <row r="125" s="127" customFormat="1" ht="11.25"/>
    <row r="126" s="127" customFormat="1" ht="11.25"/>
    <row r="127" s="127" customFormat="1" ht="11.25"/>
    <row r="128" s="127" customFormat="1" ht="11.25"/>
    <row r="129" s="127" customFormat="1" ht="11.25"/>
    <row r="130" s="127" customFormat="1" ht="11.25"/>
    <row r="131" s="127" customFormat="1" ht="11.25"/>
    <row r="132" s="127" customFormat="1" ht="11.25"/>
    <row r="133" s="127" customFormat="1" ht="11.25"/>
    <row r="134" s="127" customFormat="1" ht="11.25"/>
    <row r="135" s="127" customFormat="1" ht="11.25"/>
    <row r="136" s="127" customFormat="1" ht="11.25"/>
    <row r="137" s="127" customFormat="1" ht="11.25"/>
    <row r="138" s="127" customFormat="1" ht="11.25"/>
    <row r="139" s="127" customFormat="1" ht="11.25"/>
    <row r="140" s="127" customFormat="1" ht="11.25"/>
    <row r="141" s="127" customFormat="1" ht="11.25"/>
    <row r="142" s="127" customFormat="1" ht="11.25"/>
    <row r="143" s="127" customFormat="1" ht="11.25"/>
    <row r="144" s="127" customFormat="1" ht="11.25"/>
    <row r="145" s="127" customFormat="1" ht="11.25"/>
    <row r="146" s="127" customFormat="1" ht="11.25"/>
    <row r="147" s="127" customFormat="1" ht="11.25"/>
    <row r="148" s="127" customFormat="1" ht="11.25"/>
    <row r="149" s="127" customFormat="1" ht="11.25"/>
    <row r="150" s="127" customFormat="1" ht="11.25"/>
    <row r="151" s="127" customFormat="1" ht="11.25"/>
    <row r="152" s="127" customFormat="1" ht="11.25"/>
    <row r="153" s="127" customFormat="1" ht="11.25"/>
    <row r="154" s="127" customFormat="1" ht="11.25"/>
    <row r="155" s="127" customFormat="1" ht="11.25"/>
    <row r="156" s="127" customFormat="1" ht="11.25"/>
    <row r="157" s="127" customFormat="1" ht="11.25"/>
    <row r="158" s="127" customFormat="1" ht="11.25"/>
    <row r="159" s="127" customFormat="1" ht="11.25"/>
    <row r="160" s="127" customFormat="1" ht="11.25"/>
    <row r="161" s="127" customFormat="1" ht="11.25"/>
    <row r="162" s="127" customFormat="1" ht="11.25"/>
    <row r="163" s="127" customFormat="1" ht="11.25"/>
    <row r="164" s="127" customFormat="1" ht="11.25"/>
    <row r="165" s="127" customFormat="1" ht="11.25"/>
    <row r="166" s="127" customFormat="1" ht="11.25"/>
    <row r="167" s="127" customFormat="1" ht="11.25"/>
    <row r="168" s="127" customFormat="1" ht="11.25"/>
    <row r="169" s="127" customFormat="1" ht="11.25"/>
    <row r="170" s="127" customFormat="1" ht="11.25"/>
    <row r="171" s="127" customFormat="1" ht="11.25"/>
    <row r="172" s="127" customFormat="1" ht="11.25"/>
    <row r="173" s="127" customFormat="1" ht="11.25"/>
    <row r="174" s="127" customFormat="1" ht="11.25"/>
    <row r="175" s="127" customFormat="1" ht="11.25"/>
    <row r="176" s="127" customFormat="1" ht="11.25"/>
    <row r="177" s="127" customFormat="1" ht="11.25"/>
    <row r="178" s="127" customFormat="1" ht="11.25"/>
    <row r="179" s="127" customFormat="1" ht="11.25"/>
    <row r="180" s="127" customFormat="1" ht="11.25"/>
    <row r="181" s="127" customFormat="1" ht="11.25"/>
    <row r="182" s="127" customFormat="1" ht="11.25"/>
    <row r="183" s="127" customFormat="1" ht="11.25"/>
    <row r="184" s="127" customFormat="1" ht="11.25"/>
    <row r="185" s="127" customFormat="1" ht="11.25"/>
    <row r="186" s="127" customFormat="1" ht="11.25"/>
    <row r="187" s="127" customFormat="1" ht="11.25"/>
    <row r="188" s="127" customFormat="1" ht="11.25"/>
    <row r="189" s="127" customFormat="1" ht="11.25"/>
    <row r="190" s="127" customFormat="1" ht="11.25"/>
    <row r="191" s="127" customFormat="1" ht="11.25"/>
    <row r="192" s="127" customFormat="1" ht="11.25"/>
    <row r="193" s="127" customFormat="1" ht="11.25"/>
    <row r="194" s="127" customFormat="1" ht="11.25"/>
    <row r="195" s="127" customFormat="1" ht="11.25"/>
    <row r="196" s="127" customFormat="1" ht="11.25"/>
    <row r="197" s="127" customFormat="1" ht="11.25"/>
    <row r="198" s="127" customFormat="1" ht="11.25"/>
    <row r="199" s="127" customFormat="1" ht="11.25"/>
    <row r="200" s="127" customFormat="1" ht="11.25"/>
    <row r="201" s="127" customFormat="1" ht="11.25"/>
    <row r="202" s="127" customFormat="1" ht="11.25"/>
    <row r="203" s="127" customFormat="1" ht="11.25"/>
    <row r="204" s="127" customFormat="1" ht="11.25"/>
    <row r="205" s="127" customFormat="1" ht="11.25"/>
    <row r="206" s="127" customFormat="1" ht="11.25"/>
    <row r="207" s="127" customFormat="1" ht="11.25"/>
    <row r="208" s="127" customFormat="1" ht="11.25"/>
    <row r="209" s="127" customFormat="1" ht="11.25"/>
    <row r="210" s="127" customFormat="1" ht="11.25"/>
    <row r="211" s="127" customFormat="1" ht="11.25"/>
    <row r="212" s="127" customFormat="1" ht="11.25"/>
    <row r="213" s="127" customFormat="1" ht="11.25"/>
    <row r="214" s="127" customFormat="1" ht="11.25"/>
    <row r="215" s="127" customFormat="1" ht="11.25"/>
    <row r="216" s="127" customFormat="1" ht="11.25"/>
    <row r="217" s="127" customFormat="1" ht="11.25"/>
    <row r="218" s="127" customFormat="1" ht="11.25"/>
    <row r="219" s="127" customFormat="1" ht="11.25"/>
    <row r="220" s="127" customFormat="1" ht="11.25"/>
    <row r="221" s="127" customFormat="1" ht="11.25"/>
    <row r="222" s="127" customFormat="1" ht="11.25"/>
    <row r="223" s="127" customFormat="1" ht="11.25"/>
    <row r="224" s="127" customFormat="1" ht="11.25"/>
    <row r="225" s="127" customFormat="1" ht="11.25"/>
    <row r="226" s="127" customFormat="1" ht="11.25"/>
    <row r="227" s="127" customFormat="1" ht="11.25"/>
    <row r="228" s="127" customFormat="1" ht="11.25"/>
    <row r="229" s="127" customFormat="1" ht="11.25"/>
    <row r="230" s="127" customFormat="1" ht="11.25"/>
    <row r="231" s="127" customFormat="1" ht="11.25"/>
    <row r="232" s="127" customFormat="1" ht="11.25"/>
    <row r="233" s="127" customFormat="1" ht="11.25"/>
    <row r="234" s="127" customFormat="1" ht="11.25"/>
    <row r="235" s="127" customFormat="1" ht="11.25"/>
    <row r="236" s="127" customFormat="1" ht="11.25"/>
    <row r="237" s="127" customFormat="1" ht="11.25"/>
    <row r="238" s="127" customFormat="1" ht="11.25"/>
    <row r="239" s="127" customFormat="1" ht="11.25"/>
    <row r="240" s="127" customFormat="1" ht="11.25"/>
    <row r="241" s="127" customFormat="1" ht="11.25"/>
    <row r="242" s="127" customFormat="1" ht="11.25"/>
    <row r="243" s="127" customFormat="1" ht="11.25"/>
    <row r="244" s="127" customFormat="1" ht="11.25"/>
    <row r="245" s="127" customFormat="1" ht="11.25"/>
    <row r="246" s="127" customFormat="1" ht="11.25"/>
    <row r="247" s="127" customFormat="1" ht="11.25"/>
    <row r="248" s="127" customFormat="1" ht="11.25"/>
    <row r="249" s="127" customFormat="1" ht="11.25"/>
    <row r="250" s="127" customFormat="1" ht="11.25"/>
    <row r="251" s="127" customFormat="1" ht="11.25"/>
    <row r="252" s="127" customFormat="1" ht="11.25"/>
    <row r="253" s="127" customFormat="1" ht="11.25"/>
    <row r="254" s="127" customFormat="1" ht="11.25"/>
    <row r="255" s="127" customFormat="1" ht="11.25"/>
    <row r="256" s="127" customFormat="1" ht="11.25"/>
    <row r="257" s="127" customFormat="1" ht="11.25"/>
    <row r="258" s="127" customFormat="1" ht="11.25"/>
    <row r="259" s="127" customFormat="1" ht="11.25"/>
    <row r="260" s="127" customFormat="1" ht="11.25"/>
    <row r="261" s="127" customFormat="1" ht="11.25"/>
    <row r="262" s="127" customFormat="1" ht="11.25"/>
    <row r="263" s="127" customFormat="1" ht="11.25"/>
    <row r="264" s="127" customFormat="1" ht="11.25"/>
    <row r="265" s="127" customFormat="1" ht="11.25"/>
    <row r="266" s="127" customFormat="1" ht="11.25"/>
    <row r="267" s="127" customFormat="1" ht="11.25"/>
    <row r="268" s="127" customFormat="1" ht="11.25"/>
    <row r="269" s="127" customFormat="1" ht="11.25"/>
    <row r="270" s="127" customFormat="1" ht="11.25"/>
    <row r="271" s="127" customFormat="1" ht="11.25"/>
    <row r="272" s="127" customFormat="1" ht="11.25"/>
    <row r="273" s="127" customFormat="1" ht="11.25"/>
    <row r="274" s="127" customFormat="1" ht="11.25"/>
    <row r="275" s="127" customFormat="1" ht="11.25"/>
    <row r="276" s="127" customFormat="1" ht="11.25"/>
    <row r="277" s="127" customFormat="1" ht="11.25"/>
    <row r="278" s="127" customFormat="1" ht="11.25"/>
    <row r="279" s="127" customFormat="1" ht="11.25"/>
    <row r="280" s="127" customFormat="1" ht="11.25"/>
    <row r="281" s="127" customFormat="1" ht="11.25"/>
    <row r="282" s="127" customFormat="1" ht="11.25"/>
    <row r="283" s="127" customFormat="1" ht="11.25"/>
    <row r="284" s="127" customFormat="1" ht="11.25"/>
    <row r="285" s="127" customFormat="1" ht="11.25"/>
    <row r="286" s="127" customFormat="1" ht="11.25"/>
    <row r="287" s="127" customFormat="1" ht="11.25"/>
    <row r="288" s="127" customFormat="1" ht="11.25"/>
    <row r="289" s="127" customFormat="1" ht="11.25"/>
    <row r="290" s="127" customFormat="1" ht="11.25"/>
    <row r="291" s="127" customFormat="1" ht="11.25"/>
    <row r="292" s="127" customFormat="1" ht="11.25"/>
    <row r="293" s="127" customFormat="1" ht="11.25"/>
    <row r="294" s="127" customFormat="1" ht="11.25"/>
    <row r="295" s="127" customFormat="1" ht="11.25"/>
    <row r="296" s="127" customFormat="1" ht="11.25"/>
    <row r="297" s="127" customFormat="1" ht="11.25"/>
    <row r="298" s="127" customFormat="1" ht="11.25"/>
    <row r="299" s="127" customFormat="1" ht="11.25"/>
    <row r="300" s="127" customFormat="1" ht="11.25"/>
    <row r="301" s="127" customFormat="1" ht="11.25"/>
    <row r="302" s="127" customFormat="1" ht="11.25"/>
    <row r="303" s="127" customFormat="1" ht="11.25"/>
    <row r="304" s="127" customFormat="1" ht="11.25"/>
    <row r="305" s="127" customFormat="1" ht="11.25"/>
    <row r="306" s="127" customFormat="1" ht="11.25"/>
    <row r="307" s="127" customFormat="1" ht="11.25"/>
    <row r="308" s="127" customFormat="1" ht="11.25"/>
    <row r="309" s="127" customFormat="1" ht="11.25"/>
    <row r="310" s="127" customFormat="1" ht="11.25"/>
    <row r="311" s="127" customFormat="1" ht="11.25"/>
    <row r="312" s="127" customFormat="1" ht="11.25"/>
    <row r="313" s="127" customFormat="1" ht="11.25"/>
    <row r="314" s="127" customFormat="1" ht="11.25"/>
    <row r="315" s="127" customFormat="1" ht="11.25"/>
    <row r="316" s="127" customFormat="1" ht="11.25"/>
    <row r="317" s="127" customFormat="1" ht="11.25"/>
    <row r="318" s="127" customFormat="1" ht="11.25"/>
    <row r="319" s="127" customFormat="1" ht="11.25"/>
    <row r="320" s="127" customFormat="1" ht="11.25"/>
    <row r="321" s="127" customFormat="1" ht="11.25"/>
    <row r="322" s="127" customFormat="1" ht="11.25"/>
    <row r="323" s="127" customFormat="1" ht="11.25"/>
    <row r="324" s="127" customFormat="1" ht="11.25"/>
    <row r="325" s="127" customFormat="1" ht="11.25"/>
    <row r="326" s="127" customFormat="1" ht="11.25"/>
    <row r="327" s="127" customFormat="1" ht="11.25"/>
    <row r="328" s="127" customFormat="1" ht="11.25"/>
    <row r="329" s="127" customFormat="1" ht="11.25"/>
    <row r="330" s="127" customFormat="1" ht="11.25"/>
    <row r="331" s="127" customFormat="1" ht="11.25"/>
    <row r="332" s="127" customFormat="1" ht="11.25"/>
    <row r="333" s="127" customFormat="1" ht="11.25"/>
    <row r="334" s="127" customFormat="1" ht="11.25"/>
    <row r="335" s="127" customFormat="1" ht="11.25"/>
    <row r="336" s="127" customFormat="1" ht="11.25"/>
    <row r="337" s="127" customFormat="1" ht="11.25"/>
    <row r="338" s="127" customFormat="1" ht="11.25"/>
    <row r="339" s="127" customFormat="1" ht="11.25"/>
    <row r="340" s="127" customFormat="1" ht="11.25"/>
    <row r="341" s="127" customFormat="1" ht="11.25"/>
    <row r="342" s="127" customFormat="1" ht="11.25"/>
    <row r="343" s="127" customFormat="1" ht="11.25"/>
    <row r="344" s="127" customFormat="1" ht="11.25"/>
    <row r="345" s="127" customFormat="1" ht="11.25"/>
    <row r="346" s="127" customFormat="1" ht="11.25"/>
    <row r="347" s="127" customFormat="1" ht="11.25"/>
    <row r="348" s="127" customFormat="1" ht="11.25"/>
    <row r="349" s="127" customFormat="1" ht="11.25"/>
    <row r="350" s="127" customFormat="1" ht="11.25"/>
    <row r="351" s="127" customFormat="1" ht="11.25"/>
    <row r="352" s="127" customFormat="1" ht="11.25"/>
    <row r="353" s="127" customFormat="1" ht="11.25"/>
    <row r="354" s="127" customFormat="1" ht="11.25"/>
    <row r="355" s="127" customFormat="1" ht="11.25"/>
    <row r="356" s="127" customFormat="1" ht="11.25"/>
    <row r="357" s="127" customFormat="1" ht="11.25"/>
    <row r="358" s="127" customFormat="1" ht="11.25"/>
    <row r="359" s="127" customFormat="1" ht="11.25"/>
    <row r="360" s="127" customFormat="1" ht="11.25"/>
    <row r="361" s="127" customFormat="1" ht="11.25"/>
    <row r="362" s="127" customFormat="1" ht="11.25"/>
  </sheetData>
  <mergeCells count="33">
    <mergeCell ref="A1:B7"/>
    <mergeCell ref="C1:H4"/>
    <mergeCell ref="C5:E5"/>
    <mergeCell ref="F5:H5"/>
    <mergeCell ref="C6:E6"/>
    <mergeCell ref="F6:H6"/>
    <mergeCell ref="B15:C15"/>
    <mergeCell ref="B35:C35"/>
    <mergeCell ref="B31:C31"/>
    <mergeCell ref="B32:C32"/>
    <mergeCell ref="B33:C33"/>
    <mergeCell ref="B34:C34"/>
    <mergeCell ref="B19:C19"/>
    <mergeCell ref="B20:C20"/>
    <mergeCell ref="B21:C21"/>
    <mergeCell ref="B22:C22"/>
    <mergeCell ref="B30:C30"/>
    <mergeCell ref="B23:C23"/>
    <mergeCell ref="B24:C24"/>
    <mergeCell ref="B25:C25"/>
    <mergeCell ref="B26:C26"/>
    <mergeCell ref="B27:C27"/>
    <mergeCell ref="B28:C28"/>
    <mergeCell ref="B29:C29"/>
    <mergeCell ref="B16:C16"/>
    <mergeCell ref="B17:C17"/>
    <mergeCell ref="B18:C18"/>
    <mergeCell ref="A8:B8"/>
    <mergeCell ref="C8:D8"/>
    <mergeCell ref="A12:B12"/>
    <mergeCell ref="A11:B11"/>
    <mergeCell ref="D9:F9"/>
    <mergeCell ref="A10:B10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W56"/>
  <sheetViews>
    <sheetView showGridLines="0" topLeftCell="A10" zoomScale="77" zoomScaleNormal="77" workbookViewId="0">
      <selection activeCell="M51" sqref="M51"/>
    </sheetView>
  </sheetViews>
  <sheetFormatPr baseColWidth="10" defaultRowHeight="10.5"/>
  <cols>
    <col min="1" max="1" width="8.140625" style="18" customWidth="1"/>
    <col min="2" max="2" width="24.7109375" style="18" customWidth="1"/>
    <col min="3" max="3" width="18.85546875" style="18" customWidth="1"/>
    <col min="4" max="4" width="13.85546875" style="18" customWidth="1"/>
    <col min="5" max="5" width="14.5703125" style="18" customWidth="1"/>
    <col min="6" max="6" width="10.85546875" style="18" customWidth="1"/>
    <col min="7" max="7" width="14.42578125" style="18" customWidth="1"/>
    <col min="8" max="8" width="14.7109375" style="18" customWidth="1"/>
    <col min="9" max="9" width="13.28515625" style="18" customWidth="1"/>
    <col min="10" max="10" width="14.28515625" style="18" customWidth="1"/>
    <col min="11" max="11" width="13.85546875" style="18" customWidth="1"/>
    <col min="12" max="12" width="12.140625" style="18" customWidth="1"/>
    <col min="13" max="13" width="12.42578125" style="18" customWidth="1"/>
    <col min="14" max="14" width="12.140625" style="18" customWidth="1"/>
    <col min="15" max="15" width="12.85546875" style="18" customWidth="1"/>
    <col min="16" max="16" width="15.7109375" style="18" customWidth="1"/>
    <col min="17" max="16384" width="11.42578125" style="18"/>
  </cols>
  <sheetData>
    <row r="1" spans="1:23" ht="12" customHeight="1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23" ht="14.25" customHeight="1">
      <c r="A2" s="360"/>
      <c r="B2" s="360"/>
      <c r="C2" s="363"/>
      <c r="D2" s="364"/>
      <c r="E2" s="364"/>
      <c r="F2" s="364"/>
      <c r="G2" s="364"/>
      <c r="H2" s="364"/>
      <c r="I2" s="235"/>
    </row>
    <row r="3" spans="1:23" ht="14.25" customHeight="1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23" ht="13.5" customHeight="1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23" ht="14.25" customHeight="1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</row>
    <row r="6" spans="1:23" ht="18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222"/>
      <c r="K6" s="222"/>
      <c r="L6" s="222"/>
      <c r="M6" s="222"/>
      <c r="N6" s="222"/>
      <c r="O6" s="222"/>
      <c r="P6" s="222"/>
    </row>
    <row r="7" spans="1:23" s="19" customFormat="1" ht="18" customHeight="1">
      <c r="A7" s="360"/>
      <c r="B7" s="360"/>
      <c r="C7" s="236"/>
      <c r="D7" s="236"/>
      <c r="E7" s="236"/>
      <c r="F7" s="237"/>
      <c r="G7" s="237"/>
      <c r="H7" s="237"/>
      <c r="I7" s="236"/>
    </row>
    <row r="8" spans="1:23" s="19" customFormat="1" ht="15" customHeight="1">
      <c r="A8" s="424" t="s">
        <v>112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4"/>
      <c r="Q8" s="222"/>
      <c r="R8" s="222"/>
      <c r="S8" s="222"/>
      <c r="T8" s="222"/>
      <c r="U8" s="222"/>
      <c r="V8" s="222"/>
      <c r="W8" s="222"/>
    </row>
    <row r="9" spans="1:23" s="19" customFormat="1" ht="11.25" customHeight="1">
      <c r="A9" s="80"/>
      <c r="B9" s="222"/>
      <c r="C9" s="222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23" s="19" customFormat="1" ht="19.5" customHeight="1">
      <c r="A10" s="80" t="s">
        <v>139</v>
      </c>
      <c r="B10" s="222"/>
      <c r="C10" s="315" t="s">
        <v>205</v>
      </c>
      <c r="D10" s="223"/>
      <c r="E10" s="223"/>
      <c r="F10" s="223"/>
      <c r="G10" s="17"/>
      <c r="H10" s="21" t="s">
        <v>140</v>
      </c>
      <c r="I10" s="66" t="str">
        <f>'POA-01'!J8</f>
        <v>113-902-2</v>
      </c>
      <c r="J10" s="17"/>
      <c r="K10" s="17"/>
      <c r="L10" s="17"/>
      <c r="M10" s="17"/>
      <c r="N10" s="17"/>
      <c r="O10" s="17"/>
      <c r="P10" s="17"/>
    </row>
    <row r="11" spans="1:23" s="19" customFormat="1" ht="15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23" ht="15" customHeight="1">
      <c r="A12" s="430" t="s">
        <v>110</v>
      </c>
      <c r="B12" s="432" t="s">
        <v>24</v>
      </c>
      <c r="C12" s="426" t="s">
        <v>191</v>
      </c>
      <c r="D12" s="427" t="s">
        <v>49</v>
      </c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9"/>
    </row>
    <row r="13" spans="1:23" ht="13.5" customHeight="1" thickBot="1">
      <c r="A13" s="431"/>
      <c r="B13" s="432"/>
      <c r="C13" s="426"/>
      <c r="D13" s="278" t="s">
        <v>50</v>
      </c>
      <c r="E13" s="63" t="s">
        <v>51</v>
      </c>
      <c r="F13" s="63" t="s">
        <v>52</v>
      </c>
      <c r="G13" s="63" t="s">
        <v>53</v>
      </c>
      <c r="H13" s="63" t="s">
        <v>54</v>
      </c>
      <c r="I13" s="63" t="s">
        <v>55</v>
      </c>
      <c r="J13" s="63" t="s">
        <v>56</v>
      </c>
      <c r="K13" s="63" t="s">
        <v>57</v>
      </c>
      <c r="L13" s="63" t="s">
        <v>58</v>
      </c>
      <c r="M13" s="63" t="s">
        <v>59</v>
      </c>
      <c r="N13" s="63" t="s">
        <v>60</v>
      </c>
      <c r="O13" s="63" t="s">
        <v>61</v>
      </c>
      <c r="P13" s="277" t="s">
        <v>27</v>
      </c>
    </row>
    <row r="14" spans="1:23">
      <c r="A14" s="280">
        <v>1000</v>
      </c>
      <c r="B14" s="281" t="s">
        <v>62</v>
      </c>
      <c r="C14" s="279">
        <f>SUM(C15:C16)</f>
        <v>36679134</v>
      </c>
      <c r="D14" s="301"/>
      <c r="E14" s="301"/>
      <c r="F14" s="301"/>
      <c r="G14" s="301"/>
      <c r="H14" s="301"/>
      <c r="I14" s="301"/>
      <c r="J14" s="301"/>
      <c r="K14" s="301">
        <f>K16</f>
        <v>6954536</v>
      </c>
      <c r="L14" s="301">
        <f>L16</f>
        <v>5892800</v>
      </c>
      <c r="M14" s="301">
        <f>M16</f>
        <v>5892800</v>
      </c>
      <c r="N14" s="301">
        <f>N16</f>
        <v>5892800</v>
      </c>
      <c r="O14" s="301">
        <f>O16</f>
        <v>12046198</v>
      </c>
      <c r="P14" s="302">
        <f>SUM(P15:P16)</f>
        <v>36679134</v>
      </c>
    </row>
    <row r="15" spans="1:23">
      <c r="A15" s="64">
        <v>1001</v>
      </c>
      <c r="B15" s="24" t="s">
        <v>63</v>
      </c>
      <c r="C15" s="269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4">
        <f>SUM(D15:O15)</f>
        <v>0</v>
      </c>
    </row>
    <row r="16" spans="1:23">
      <c r="A16" s="64">
        <v>1002</v>
      </c>
      <c r="B16" s="24" t="s">
        <v>64</v>
      </c>
      <c r="C16" s="269">
        <v>36679134</v>
      </c>
      <c r="D16" s="303"/>
      <c r="E16" s="303"/>
      <c r="F16" s="303"/>
      <c r="G16" s="303"/>
      <c r="H16" s="303"/>
      <c r="I16" s="303"/>
      <c r="J16" s="303"/>
      <c r="K16" s="303">
        <v>6954536</v>
      </c>
      <c r="L16" s="303">
        <v>5892800</v>
      </c>
      <c r="M16" s="303">
        <v>5892800</v>
      </c>
      <c r="N16" s="303">
        <v>5892800</v>
      </c>
      <c r="O16" s="303">
        <v>12046198</v>
      </c>
      <c r="P16" s="304">
        <f t="shared" ref="P16:P52" si="0">SUM(D16:O16)</f>
        <v>36679134</v>
      </c>
    </row>
    <row r="17" spans="1:17">
      <c r="A17" s="65">
        <v>2000</v>
      </c>
      <c r="B17" s="24" t="s">
        <v>65</v>
      </c>
      <c r="C17" s="271">
        <f>SUM(C18:C45)</f>
        <v>3320866</v>
      </c>
      <c r="D17" s="305">
        <f t="shared" ref="D17:H17" si="1">+D18+D19+D23+D24+D28+D31+D35+D36+D37+D38+D39+D40+D41+D42+D43+D46+D47</f>
        <v>0</v>
      </c>
      <c r="E17" s="305">
        <f t="shared" si="1"/>
        <v>0</v>
      </c>
      <c r="F17" s="305">
        <f t="shared" si="1"/>
        <v>0</v>
      </c>
      <c r="G17" s="305">
        <f t="shared" si="1"/>
        <v>0</v>
      </c>
      <c r="H17" s="305">
        <f t="shared" si="1"/>
        <v>3320866</v>
      </c>
      <c r="I17" s="305"/>
      <c r="J17" s="305"/>
      <c r="K17" s="305"/>
      <c r="L17" s="305"/>
      <c r="M17" s="305"/>
      <c r="N17" s="305"/>
      <c r="O17" s="305"/>
      <c r="P17" s="304">
        <f>+P18+P19+P20+P23+P24+P28+P31+P35+P36+P37+P38+P39+P40+P41+P42+P43+P46+P47</f>
        <v>3320866</v>
      </c>
    </row>
    <row r="18" spans="1:17">
      <c r="A18" s="64">
        <v>2001</v>
      </c>
      <c r="B18" s="24" t="s">
        <v>66</v>
      </c>
      <c r="C18" s="270">
        <f>'POA-04'!G23</f>
        <v>0</v>
      </c>
      <c r="D18" s="303">
        <v>0</v>
      </c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4">
        <f t="shared" si="0"/>
        <v>0</v>
      </c>
    </row>
    <row r="19" spans="1:17">
      <c r="A19" s="64">
        <v>2002</v>
      </c>
      <c r="B19" s="24" t="s">
        <v>67</v>
      </c>
      <c r="C19" s="270">
        <f>'POA-03'!H26</f>
        <v>0</v>
      </c>
      <c r="D19" s="303">
        <v>0</v>
      </c>
      <c r="E19" s="303">
        <v>0</v>
      </c>
      <c r="F19" s="303"/>
      <c r="G19" s="303">
        <f>'POA-03'!H18</f>
        <v>0</v>
      </c>
      <c r="H19" s="303">
        <f>'POA-03'!H19+'POA-03'!H20</f>
        <v>0</v>
      </c>
      <c r="I19" s="303">
        <f>'POA-03'!H21+'POA-03'!H22</f>
        <v>0</v>
      </c>
      <c r="J19" s="303">
        <v>0</v>
      </c>
      <c r="K19" s="303">
        <v>0</v>
      </c>
      <c r="L19" s="303">
        <v>0</v>
      </c>
      <c r="M19" s="303">
        <v>0</v>
      </c>
      <c r="N19" s="303"/>
      <c r="O19" s="303">
        <v>0</v>
      </c>
      <c r="P19" s="304">
        <f t="shared" si="0"/>
        <v>0</v>
      </c>
      <c r="Q19" s="89"/>
    </row>
    <row r="20" spans="1:17">
      <c r="A20" s="64" t="s">
        <v>68</v>
      </c>
      <c r="B20" s="24" t="s">
        <v>152</v>
      </c>
      <c r="C20" s="270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4">
        <f t="shared" si="0"/>
        <v>0</v>
      </c>
    </row>
    <row r="21" spans="1:17">
      <c r="A21" s="64" t="s">
        <v>69</v>
      </c>
      <c r="B21" s="24" t="s">
        <v>70</v>
      </c>
      <c r="C21" s="270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4">
        <f t="shared" si="0"/>
        <v>0</v>
      </c>
    </row>
    <row r="22" spans="1:17" ht="12.75">
      <c r="A22" s="64" t="s">
        <v>71</v>
      </c>
      <c r="B22" s="24" t="s">
        <v>72</v>
      </c>
      <c r="C22" s="270"/>
      <c r="D22" s="303"/>
      <c r="E22" s="303"/>
      <c r="F22" s="303"/>
      <c r="G22" s="306"/>
      <c r="H22" s="303"/>
      <c r="I22" s="303"/>
      <c r="J22" s="303"/>
      <c r="K22" s="303"/>
      <c r="L22" s="303"/>
      <c r="M22" s="303"/>
      <c r="N22" s="303"/>
      <c r="O22" s="303"/>
      <c r="P22" s="304">
        <f t="shared" si="0"/>
        <v>0</v>
      </c>
    </row>
    <row r="23" spans="1:17">
      <c r="A23" s="64">
        <v>2003</v>
      </c>
      <c r="B23" s="25" t="s">
        <v>73</v>
      </c>
      <c r="C23" s="269">
        <f>'POA-06'!D17</f>
        <v>3320866</v>
      </c>
      <c r="D23" s="303">
        <v>0</v>
      </c>
      <c r="E23" s="303">
        <v>0</v>
      </c>
      <c r="F23" s="303">
        <v>0</v>
      </c>
      <c r="G23" s="303">
        <v>0</v>
      </c>
      <c r="H23" s="303">
        <v>3320866</v>
      </c>
      <c r="I23" s="303"/>
      <c r="J23" s="303"/>
      <c r="K23" s="303"/>
      <c r="L23" s="303"/>
      <c r="M23" s="303">
        <v>0</v>
      </c>
      <c r="N23" s="303"/>
      <c r="O23" s="303"/>
      <c r="P23" s="312">
        <f t="shared" si="0"/>
        <v>3320866</v>
      </c>
    </row>
    <row r="24" spans="1:17">
      <c r="A24" s="64">
        <v>2004</v>
      </c>
      <c r="B24" s="24" t="s">
        <v>74</v>
      </c>
      <c r="C24" s="269">
        <f>'POA-06'!D18</f>
        <v>0</v>
      </c>
      <c r="D24" s="303">
        <v>0</v>
      </c>
      <c r="E24" s="303">
        <v>0</v>
      </c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4"/>
    </row>
    <row r="25" spans="1:17">
      <c r="A25" s="64" t="s">
        <v>75</v>
      </c>
      <c r="B25" s="24" t="s">
        <v>76</v>
      </c>
      <c r="C25" s="270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4">
        <f t="shared" si="0"/>
        <v>0</v>
      </c>
    </row>
    <row r="26" spans="1:17">
      <c r="A26" s="64" t="s">
        <v>77</v>
      </c>
      <c r="B26" s="24" t="s">
        <v>78</v>
      </c>
      <c r="C26" s="270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4">
        <f t="shared" si="0"/>
        <v>0</v>
      </c>
    </row>
    <row r="27" spans="1:17">
      <c r="A27" s="64" t="s">
        <v>79</v>
      </c>
      <c r="B27" s="24" t="s">
        <v>80</v>
      </c>
      <c r="C27" s="270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4">
        <f t="shared" si="0"/>
        <v>0</v>
      </c>
    </row>
    <row r="28" spans="1:17">
      <c r="A28" s="64">
        <v>2005</v>
      </c>
      <c r="B28" s="24" t="s">
        <v>81</v>
      </c>
      <c r="C28" s="269">
        <f>'POA-06'!D19</f>
        <v>0</v>
      </c>
      <c r="D28" s="303">
        <v>0</v>
      </c>
      <c r="E28" s="303">
        <v>0</v>
      </c>
      <c r="F28" s="303">
        <v>0</v>
      </c>
      <c r="G28" s="303">
        <v>0</v>
      </c>
      <c r="H28" s="303">
        <v>0</v>
      </c>
      <c r="I28" s="303">
        <v>0</v>
      </c>
      <c r="J28" s="303">
        <v>0</v>
      </c>
      <c r="K28" s="303">
        <v>0</v>
      </c>
      <c r="L28" s="303">
        <v>0</v>
      </c>
      <c r="M28" s="303">
        <v>0</v>
      </c>
      <c r="N28" s="303">
        <v>0</v>
      </c>
      <c r="O28" s="303">
        <v>0</v>
      </c>
      <c r="P28" s="304">
        <f t="shared" si="0"/>
        <v>0</v>
      </c>
    </row>
    <row r="29" spans="1:17">
      <c r="A29" s="64" t="s">
        <v>82</v>
      </c>
      <c r="B29" s="24" t="s">
        <v>83</v>
      </c>
      <c r="C29" s="270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4">
        <f t="shared" si="0"/>
        <v>0</v>
      </c>
    </row>
    <row r="30" spans="1:17">
      <c r="A30" s="64" t="s">
        <v>84</v>
      </c>
      <c r="B30" s="24" t="s">
        <v>85</v>
      </c>
      <c r="C30" s="270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4">
        <f t="shared" si="0"/>
        <v>0</v>
      </c>
    </row>
    <row r="31" spans="1:17">
      <c r="A31" s="64">
        <v>2006</v>
      </c>
      <c r="B31" s="24" t="s">
        <v>86</v>
      </c>
      <c r="C31" s="269">
        <f>'POA-06'!D20</f>
        <v>0</v>
      </c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4">
        <f t="shared" si="0"/>
        <v>0</v>
      </c>
    </row>
    <row r="32" spans="1:17">
      <c r="A32" s="64" t="s">
        <v>87</v>
      </c>
      <c r="B32" s="24" t="s">
        <v>88</v>
      </c>
      <c r="C32" s="270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4"/>
    </row>
    <row r="33" spans="1:16" ht="21">
      <c r="A33" s="64" t="s">
        <v>89</v>
      </c>
      <c r="B33" s="25" t="s">
        <v>138</v>
      </c>
      <c r="C33" s="270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4"/>
    </row>
    <row r="34" spans="1:16">
      <c r="A34" s="64" t="s">
        <v>90</v>
      </c>
      <c r="B34" s="24" t="s">
        <v>91</v>
      </c>
      <c r="C34" s="270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4">
        <f t="shared" si="0"/>
        <v>0</v>
      </c>
    </row>
    <row r="35" spans="1:16">
      <c r="A35" s="64">
        <v>2007</v>
      </c>
      <c r="B35" s="25" t="s">
        <v>92</v>
      </c>
      <c r="C35" s="269">
        <v>0</v>
      </c>
      <c r="D35" s="303"/>
      <c r="E35" s="303">
        <v>0</v>
      </c>
      <c r="F35" s="303"/>
      <c r="G35" s="303">
        <v>0</v>
      </c>
      <c r="H35" s="303">
        <v>0</v>
      </c>
      <c r="I35" s="303">
        <v>0</v>
      </c>
      <c r="J35" s="303"/>
      <c r="K35" s="303">
        <v>0</v>
      </c>
      <c r="L35" s="303">
        <v>0</v>
      </c>
      <c r="M35" s="303">
        <v>0</v>
      </c>
      <c r="N35" s="303">
        <v>0</v>
      </c>
      <c r="O35" s="303">
        <f>SUM([1]MONITOREO!O26+[1]SIG!O26+[1]EDUCACION!O26+[1]FORTALECIMIENT!O26+'[1]CALIDAD VIDA'!O24+'[1]CUENTAS AMBIENT'!O26+[1]CUENCAS!O26+'[1]CONTROL ESPECIES'!O26+[1]MARINOS!O26+[1]AGUAS!O27+[1]WAYUU!O27+[1]SEDE!O27)</f>
        <v>0</v>
      </c>
      <c r="P35" s="304">
        <f t="shared" si="0"/>
        <v>0</v>
      </c>
    </row>
    <row r="36" spans="1:16">
      <c r="A36" s="64">
        <v>2008</v>
      </c>
      <c r="B36" s="25" t="s">
        <v>93</v>
      </c>
      <c r="C36" s="269">
        <f>'POA-06'!D22</f>
        <v>0</v>
      </c>
      <c r="D36" s="303">
        <v>0</v>
      </c>
      <c r="E36" s="303">
        <v>0</v>
      </c>
      <c r="F36" s="303">
        <v>0</v>
      </c>
      <c r="G36" s="303">
        <v>0</v>
      </c>
      <c r="H36" s="303">
        <v>0</v>
      </c>
      <c r="I36" s="303">
        <v>0</v>
      </c>
      <c r="J36" s="303">
        <v>0</v>
      </c>
      <c r="K36" s="303">
        <v>0</v>
      </c>
      <c r="L36" s="303">
        <v>0</v>
      </c>
      <c r="M36" s="303">
        <v>0</v>
      </c>
      <c r="N36" s="303">
        <v>0</v>
      </c>
      <c r="O36" s="303">
        <v>0</v>
      </c>
      <c r="P36" s="304">
        <f t="shared" si="0"/>
        <v>0</v>
      </c>
    </row>
    <row r="37" spans="1:16">
      <c r="A37" s="64">
        <v>2009</v>
      </c>
      <c r="B37" s="24" t="s">
        <v>94</v>
      </c>
      <c r="C37" s="269">
        <f>'POA-06'!D23</f>
        <v>0</v>
      </c>
      <c r="D37" s="303">
        <v>0</v>
      </c>
      <c r="E37" s="303">
        <v>0</v>
      </c>
      <c r="F37" s="303">
        <f>SUM([1]MONITOREO!F28+[1]SIG!F28+[1]EDUCACION!F28+[1]FORTALECIMIENT!F28+'[1]CALIDAD VIDA'!F26+'[1]CUENTAS AMBIENT'!F28+[1]CUENCAS!F28+'[1]CONTROL ESPECIES'!F28+[1]MARINOS!F28+[1]AGUAS!F29+[1]WAYUU!F29+[1]SEDE!F29)</f>
        <v>0</v>
      </c>
      <c r="G37" s="303">
        <f>SUM([1]MONITOREO!G28+[1]SIG!G28+[1]EDUCACION!G28+[1]FORTALECIMIENT!G28+'[1]CALIDAD VIDA'!G26+'[1]CUENTAS AMBIENT'!G28+[1]CUENCAS!G28+'[1]CONTROL ESPECIES'!G28+[1]MARINOS!G28+[1]AGUAS!G29+[1]WAYUU!G29+[1]SEDE!G29)</f>
        <v>0</v>
      </c>
      <c r="H37" s="303">
        <f>SUM([1]MONITOREO!H28+[1]SIG!H28+[1]EDUCACION!H28+[1]FORTALECIMIENT!H28+'[1]CALIDAD VIDA'!H26+'[1]CUENTAS AMBIENT'!H28+[1]CUENCAS!H28+'[1]CONTROL ESPECIES'!H28+[1]MARINOS!H28+[1]AGUAS!H29+[1]WAYUU!H29+[1]SEDE!H29)</f>
        <v>0</v>
      </c>
      <c r="I37" s="303">
        <f>SUM([1]MONITOREO!I28+[1]SIG!I28+[1]EDUCACION!I28+[1]FORTALECIMIENT!I28+'[1]CALIDAD VIDA'!I26+'[1]CUENTAS AMBIENT'!I28+[1]CUENCAS!I28+'[1]CONTROL ESPECIES'!I28+[1]MARINOS!I28+[1]AGUAS!I29+[1]WAYUU!I29+[1]SEDE!I29)</f>
        <v>0</v>
      </c>
      <c r="J37" s="303">
        <f>SUM([1]MONITOREO!J28+[1]SIG!J28+[1]EDUCACION!J28+[1]FORTALECIMIENT!J28+'[1]CALIDAD VIDA'!J26+'[1]CUENTAS AMBIENT'!J28+[1]CUENCAS!J28+'[1]CONTROL ESPECIES'!J28+[1]MARINOS!J28+[1]AGUAS!J29+[1]WAYUU!J29+[1]SEDE!J29)</f>
        <v>0</v>
      </c>
      <c r="K37" s="303">
        <f>SUM([1]MONITOREO!K28+[1]SIG!K28+[1]EDUCACION!K28+[1]FORTALECIMIENT!K28+'[1]CALIDAD VIDA'!K26+'[1]CUENTAS AMBIENT'!K28+[1]CUENCAS!K28+'[1]CONTROL ESPECIES'!K28+[1]MARINOS!K28+[1]AGUAS!K29+[1]WAYUU!K29+[1]SEDE!K29)</f>
        <v>0</v>
      </c>
      <c r="L37" s="303">
        <f>SUM([1]MONITOREO!L28+[1]SIG!L28+[1]EDUCACION!L28+[1]FORTALECIMIENT!L28+'[1]CALIDAD VIDA'!L26+'[1]CUENTAS AMBIENT'!L28+[1]CUENCAS!L28+'[1]CONTROL ESPECIES'!L28+[1]MARINOS!L28+[1]AGUAS!L29+[1]WAYUU!L29+[1]SEDE!L29)</f>
        <v>0</v>
      </c>
      <c r="M37" s="303">
        <f>SUM([1]MONITOREO!M28+[1]SIG!M28+[1]EDUCACION!M28+[1]FORTALECIMIENT!M28+'[1]CALIDAD VIDA'!M26+'[1]CUENTAS AMBIENT'!M28+[1]CUENCAS!M28+'[1]CONTROL ESPECIES'!M28+[1]MARINOS!M28+[1]AGUAS!M29+[1]WAYUU!M29+[1]SEDE!M29)</f>
        <v>0</v>
      </c>
      <c r="N37" s="303">
        <f>SUM([1]MONITOREO!N28+[1]SIG!N28+[1]EDUCACION!N28+[1]FORTALECIMIENT!N28+'[1]CALIDAD VIDA'!N26+'[1]CUENTAS AMBIENT'!N28+[1]CUENCAS!N28+'[1]CONTROL ESPECIES'!N28+[1]MARINOS!N28+[1]AGUAS!N29+[1]WAYUU!N29+[1]SEDE!N29)</f>
        <v>0</v>
      </c>
      <c r="O37" s="303">
        <f>SUM([1]MONITOREO!O28+[1]SIG!O28+[1]EDUCACION!O28+[1]FORTALECIMIENT!O28+'[1]CALIDAD VIDA'!O26+'[1]CUENTAS AMBIENT'!O28+[1]CUENCAS!O28+'[1]CONTROL ESPECIES'!O28+[1]MARINOS!O28+[1]AGUAS!O29+[1]WAYUU!O29+[1]SEDE!O29)</f>
        <v>0</v>
      </c>
      <c r="P37" s="304">
        <f t="shared" si="0"/>
        <v>0</v>
      </c>
    </row>
    <row r="38" spans="1:16">
      <c r="A38" s="64">
        <v>2010</v>
      </c>
      <c r="B38" s="25" t="s">
        <v>95</v>
      </c>
      <c r="C38" s="269">
        <f>'POA-06'!D24</f>
        <v>0</v>
      </c>
      <c r="D38" s="303">
        <v>0</v>
      </c>
      <c r="E38" s="303">
        <v>0</v>
      </c>
      <c r="F38" s="303">
        <v>0</v>
      </c>
      <c r="G38" s="303">
        <v>0</v>
      </c>
      <c r="H38" s="303"/>
      <c r="I38" s="303"/>
      <c r="J38" s="303"/>
      <c r="K38" s="303"/>
      <c r="L38" s="303"/>
      <c r="M38" s="303"/>
      <c r="N38" s="303"/>
      <c r="O38" s="303">
        <v>0</v>
      </c>
      <c r="P38" s="304">
        <f t="shared" si="0"/>
        <v>0</v>
      </c>
    </row>
    <row r="39" spans="1:16">
      <c r="A39" s="64">
        <v>2011</v>
      </c>
      <c r="B39" s="24" t="s">
        <v>146</v>
      </c>
      <c r="C39" s="269">
        <f>'POA-06'!D25</f>
        <v>0</v>
      </c>
      <c r="D39" s="303">
        <v>0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4">
        <f t="shared" si="0"/>
        <v>0</v>
      </c>
    </row>
    <row r="40" spans="1:16">
      <c r="A40" s="64">
        <v>2012</v>
      </c>
      <c r="B40" s="25" t="s">
        <v>144</v>
      </c>
      <c r="C40" s="269">
        <f>'POA-06'!D26</f>
        <v>0</v>
      </c>
      <c r="D40" s="303">
        <v>0</v>
      </c>
      <c r="E40" s="303">
        <v>0</v>
      </c>
      <c r="F40" s="303">
        <v>0</v>
      </c>
      <c r="G40" s="303">
        <v>0</v>
      </c>
      <c r="H40" s="303"/>
      <c r="I40" s="303"/>
      <c r="J40" s="303"/>
      <c r="K40" s="303"/>
      <c r="L40" s="303"/>
      <c r="M40" s="303"/>
      <c r="N40" s="303"/>
      <c r="O40" s="303">
        <v>0</v>
      </c>
      <c r="P40" s="304">
        <f t="shared" si="0"/>
        <v>0</v>
      </c>
    </row>
    <row r="41" spans="1:16">
      <c r="A41" s="64">
        <v>2013</v>
      </c>
      <c r="B41" s="24" t="s">
        <v>96</v>
      </c>
      <c r="C41" s="269">
        <f>'POA-06'!D27</f>
        <v>0</v>
      </c>
      <c r="D41" s="303">
        <v>0</v>
      </c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4">
        <f t="shared" si="0"/>
        <v>0</v>
      </c>
    </row>
    <row r="42" spans="1:16">
      <c r="A42" s="64">
        <v>2014</v>
      </c>
      <c r="B42" s="24" t="s">
        <v>97</v>
      </c>
      <c r="C42" s="269">
        <f>'POA-06'!D28</f>
        <v>0</v>
      </c>
      <c r="D42" s="303">
        <f>SUM([1]MONITOREO!D33+[1]SIG!D33+[1]EDUCACION!D33+[1]FORTALECIMIENT!D33+'[1]CALIDAD VIDA'!D31+'[1]CUENTAS AMBIENT'!D33+[1]CUENCAS!D33+'[1]CONTROL ESPECIES'!D33+[1]MARINOS!D33+[1]AGUAS!D34+[1]WAYUU!D34+[1]SEDE!D34)</f>
        <v>0</v>
      </c>
      <c r="E42" s="303">
        <f>SUM([1]MONITOREO!E33+[1]SIG!E33+[1]EDUCACION!E33+[1]FORTALECIMIENT!E33+'[1]CALIDAD VIDA'!E31+'[1]CUENTAS AMBIENT'!E33+[1]CUENCAS!E33+'[1]CONTROL ESPECIES'!E33+[1]MARINOS!E33+[1]AGUAS!E34+[1]WAYUU!E34+[1]SEDE!E34)</f>
        <v>0</v>
      </c>
      <c r="F42" s="303">
        <f>SUM([1]MONITOREO!F33+[1]SIG!F33+[1]EDUCACION!F33+[1]FORTALECIMIENT!F33+'[1]CALIDAD VIDA'!F31+'[1]CUENTAS AMBIENT'!F33+[1]CUENCAS!F33+'[1]CONTROL ESPECIES'!F33+[1]MARINOS!F33+[1]AGUAS!F34+[1]WAYUU!F34+[1]SEDE!F34)</f>
        <v>0</v>
      </c>
      <c r="G42" s="303">
        <f>SUM([1]MONITOREO!G33+[1]SIG!G33+[1]EDUCACION!G33+[1]FORTALECIMIENT!G33+'[1]CALIDAD VIDA'!G31+'[1]CUENTAS AMBIENT'!G33+[1]CUENCAS!G33+'[1]CONTROL ESPECIES'!G33+[1]MARINOS!G33+[1]AGUAS!G34+[1]WAYUU!G34+[1]SEDE!G34)</f>
        <v>0</v>
      </c>
      <c r="H42" s="303">
        <f>SUM([1]MONITOREO!H33+[1]SIG!H33+[1]EDUCACION!H33+[1]FORTALECIMIENT!H33+'[1]CALIDAD VIDA'!H31+'[1]CUENTAS AMBIENT'!H33+[1]CUENCAS!H33+'[1]CONTROL ESPECIES'!H33+[1]MARINOS!H33+[1]AGUAS!H34+[1]WAYUU!H34+[1]SEDE!H34)</f>
        <v>0</v>
      </c>
      <c r="I42" s="303">
        <f>SUM([1]MONITOREO!I33+[1]SIG!I33+[1]EDUCACION!I33+[1]FORTALECIMIENT!I33+'[1]CALIDAD VIDA'!I31+'[1]CUENTAS AMBIENT'!I33+[1]CUENCAS!I33+'[1]CONTROL ESPECIES'!I33+[1]MARINOS!I33+[1]AGUAS!I34+[1]WAYUU!I34+[1]SEDE!I34)</f>
        <v>0</v>
      </c>
      <c r="J42" s="303">
        <f>SUM([1]MONITOREO!J33+[1]SIG!J33+[1]EDUCACION!J33+[1]FORTALECIMIENT!J33+'[1]CALIDAD VIDA'!J31+'[1]CUENTAS AMBIENT'!J33+[1]CUENCAS!J33+'[1]CONTROL ESPECIES'!J33+[1]MARINOS!J33+[1]AGUAS!J34+[1]WAYUU!J34+[1]SEDE!J34)</f>
        <v>0</v>
      </c>
      <c r="K42" s="303">
        <f>SUM([1]MONITOREO!K33+[1]SIG!K33+[1]EDUCACION!K33+[1]FORTALECIMIENT!K33+'[1]CALIDAD VIDA'!K31+'[1]CUENTAS AMBIENT'!K33+[1]CUENCAS!K33+'[1]CONTROL ESPECIES'!K33+[1]MARINOS!K33+[1]AGUAS!K34+[1]WAYUU!K34+[1]SEDE!K34)</f>
        <v>0</v>
      </c>
      <c r="L42" s="303">
        <f>SUM([1]MONITOREO!L33+[1]SIG!L33+[1]EDUCACION!L33+[1]FORTALECIMIENT!L33+'[1]CALIDAD VIDA'!L31+'[1]CUENTAS AMBIENT'!L33+[1]CUENCAS!L33+'[1]CONTROL ESPECIES'!L33+[1]MARINOS!L33+[1]AGUAS!L34+[1]WAYUU!L34+[1]SEDE!L34)</f>
        <v>0</v>
      </c>
      <c r="M42" s="303">
        <f>SUM([1]MONITOREO!M33+[1]SIG!M33+[1]EDUCACION!M33+[1]FORTALECIMIENT!M33+'[1]CALIDAD VIDA'!M31+'[1]CUENTAS AMBIENT'!M33+[1]CUENCAS!M33+'[1]CONTROL ESPECIES'!M33+[1]MARINOS!M33+[1]AGUAS!M34+[1]WAYUU!M34+[1]SEDE!M34)</f>
        <v>0</v>
      </c>
      <c r="N42" s="303">
        <f>SUM([1]MONITOREO!N33+[1]SIG!N33+[1]EDUCACION!N33+[1]FORTALECIMIENT!N33+'[1]CALIDAD VIDA'!N31+'[1]CUENTAS AMBIENT'!N33+[1]CUENCAS!N33+'[1]CONTROL ESPECIES'!N33+[1]MARINOS!N33+[1]AGUAS!N34+[1]WAYUU!N34+[1]SEDE!N34)</f>
        <v>0</v>
      </c>
      <c r="O42" s="303">
        <f>SUM([1]MONITOREO!O33+[1]SIG!O33+[1]EDUCACION!O33+[1]FORTALECIMIENT!O33+'[1]CALIDAD VIDA'!O31+'[1]CUENTAS AMBIENT'!O33+[1]CUENCAS!O33+'[1]CONTROL ESPECIES'!O33+[1]MARINOS!O33+[1]AGUAS!O34+[1]WAYUU!O34+[1]SEDE!O34)</f>
        <v>0</v>
      </c>
      <c r="P42" s="304">
        <f t="shared" si="0"/>
        <v>0</v>
      </c>
    </row>
    <row r="43" spans="1:16">
      <c r="A43" s="64">
        <v>2015</v>
      </c>
      <c r="B43" s="24" t="s">
        <v>98</v>
      </c>
      <c r="C43" s="269">
        <f>'POA-06'!D29</f>
        <v>0</v>
      </c>
      <c r="D43" s="303">
        <f>SUM([1]MONITOREO!D34+[1]SIG!D34+[1]EDUCACION!D34+[1]FORTALECIMIENT!D34+'[1]CALIDAD VIDA'!D32+'[1]CUENTAS AMBIENT'!D34+[1]CUENCAS!D34+'[1]CONTROL ESPECIES'!D34+[1]MARINOS!D34+[1]AGUAS!D35+[1]WAYUU!D35+[1]SEDE!D35)</f>
        <v>0</v>
      </c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4">
        <f t="shared" si="0"/>
        <v>0</v>
      </c>
    </row>
    <row r="44" spans="1:16">
      <c r="A44" s="64" t="s">
        <v>99</v>
      </c>
      <c r="B44" s="24" t="s">
        <v>100</v>
      </c>
      <c r="C44" s="270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4">
        <f t="shared" si="0"/>
        <v>0</v>
      </c>
    </row>
    <row r="45" spans="1:16">
      <c r="A45" s="64" t="s">
        <v>101</v>
      </c>
      <c r="B45" s="24" t="s">
        <v>102</v>
      </c>
      <c r="C45" s="270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4">
        <f t="shared" si="0"/>
        <v>0</v>
      </c>
    </row>
    <row r="46" spans="1:16">
      <c r="A46" s="64">
        <v>2016</v>
      </c>
      <c r="B46" s="24" t="s">
        <v>103</v>
      </c>
      <c r="C46" s="270">
        <f>'POA-06'!D30</f>
        <v>0</v>
      </c>
      <c r="D46" s="303">
        <v>0</v>
      </c>
      <c r="E46" s="303"/>
      <c r="F46" s="303">
        <v>0</v>
      </c>
      <c r="G46" s="303"/>
      <c r="H46" s="303">
        <v>0</v>
      </c>
      <c r="I46" s="303"/>
      <c r="J46" s="303">
        <v>0</v>
      </c>
      <c r="K46" s="303">
        <v>0</v>
      </c>
      <c r="L46" s="303"/>
      <c r="M46" s="303"/>
      <c r="N46" s="303">
        <v>0</v>
      </c>
      <c r="O46" s="303"/>
      <c r="P46" s="304">
        <f t="shared" si="0"/>
        <v>0</v>
      </c>
    </row>
    <row r="47" spans="1:16">
      <c r="A47" s="64">
        <v>2017</v>
      </c>
      <c r="B47" s="24" t="s">
        <v>104</v>
      </c>
      <c r="C47" s="270">
        <v>0</v>
      </c>
      <c r="D47" s="303">
        <v>0</v>
      </c>
      <c r="E47" s="303">
        <v>0</v>
      </c>
      <c r="F47" s="303">
        <v>0</v>
      </c>
      <c r="G47" s="303">
        <v>0</v>
      </c>
      <c r="H47" s="303">
        <v>0</v>
      </c>
      <c r="I47" s="303">
        <v>0</v>
      </c>
      <c r="J47" s="303">
        <v>0</v>
      </c>
      <c r="K47" s="303">
        <v>0</v>
      </c>
      <c r="L47" s="303">
        <v>0</v>
      </c>
      <c r="M47" s="303">
        <v>0</v>
      </c>
      <c r="N47" s="303">
        <v>0</v>
      </c>
      <c r="O47" s="303">
        <v>0</v>
      </c>
      <c r="P47" s="304">
        <f t="shared" si="0"/>
        <v>0</v>
      </c>
    </row>
    <row r="48" spans="1:16">
      <c r="A48" s="65">
        <v>3000</v>
      </c>
      <c r="B48" s="24" t="s">
        <v>105</v>
      </c>
      <c r="C48" s="271">
        <v>0</v>
      </c>
      <c r="D48" s="305">
        <f>SUM([1]MONITOREO!D39+[1]SIG!D39+[1]EDUCACION!D39+[1]FORTALECIMIENT!D39+'[1]CALIDAD VIDA'!D37+'[1]CUENTAS AMBIENT'!D39+[1]CUENCAS!D39+'[1]CONTROL ESPECIES'!D39+[1]MARINOS!D39+[1]AGUAS!D40+[1]WAYUU!D40+[1]SEDE!D40)</f>
        <v>0</v>
      </c>
      <c r="E48" s="305">
        <f>SUM([1]MONITOREO!E39+[1]SIG!E39+[1]EDUCACION!E39+[1]FORTALECIMIENT!E39+'[1]CALIDAD VIDA'!E37+'[1]CUENTAS AMBIENT'!E39+[1]CUENCAS!E39+'[1]CONTROL ESPECIES'!E39+[1]MARINOS!E39+[1]AGUAS!E40+[1]WAYUU!E40+[1]SEDE!E40)</f>
        <v>0</v>
      </c>
      <c r="F48" s="305">
        <f>SUM([1]MONITOREO!F39+[1]SIG!F39+[1]EDUCACION!F39+[1]FORTALECIMIENT!F39+'[1]CALIDAD VIDA'!F37+'[1]CUENTAS AMBIENT'!F39+[1]CUENCAS!F39+'[1]CONTROL ESPECIES'!F39+[1]MARINOS!F39+[1]AGUAS!F40+[1]WAYUU!F40+[1]SEDE!F40)</f>
        <v>0</v>
      </c>
      <c r="G48" s="305">
        <f>SUM([1]MONITOREO!G39+[1]SIG!G39+[1]EDUCACION!G39+[1]FORTALECIMIENT!G39+'[1]CALIDAD VIDA'!G37+'[1]CUENTAS AMBIENT'!G39+[1]CUENCAS!G39+'[1]CONTROL ESPECIES'!G39+[1]MARINOS!G39+[1]AGUAS!G40+[1]WAYUU!G40+[1]SEDE!G40)</f>
        <v>0</v>
      </c>
      <c r="H48" s="305">
        <f>SUM([1]MONITOREO!H39+[1]SIG!H39+[1]EDUCACION!H39+[1]FORTALECIMIENT!H39+'[1]CALIDAD VIDA'!H37+'[1]CUENTAS AMBIENT'!H39+[1]CUENCAS!H39+'[1]CONTROL ESPECIES'!H39+[1]MARINOS!H39+[1]AGUAS!H40+[1]WAYUU!H40+[1]SEDE!H40)</f>
        <v>0</v>
      </c>
      <c r="I48" s="305">
        <f>SUM([1]MONITOREO!I39+[1]SIG!I39+[1]EDUCACION!I39+[1]FORTALECIMIENT!I39+'[1]CALIDAD VIDA'!I37+'[1]CUENTAS AMBIENT'!I39+[1]CUENCAS!I39+'[1]CONTROL ESPECIES'!I39+[1]MARINOS!I39+[1]AGUAS!I40+[1]WAYUU!I40+[1]SEDE!I40)</f>
        <v>0</v>
      </c>
      <c r="J48" s="305">
        <f>SUM([1]MONITOREO!J39+[1]SIG!J39+[1]EDUCACION!J39+[1]FORTALECIMIENT!J39+'[1]CALIDAD VIDA'!J37+'[1]CUENTAS AMBIENT'!J39+[1]CUENCAS!J39+'[1]CONTROL ESPECIES'!J39+[1]MARINOS!J39+[1]AGUAS!J40+[1]WAYUU!J40+[1]SEDE!J40)</f>
        <v>0</v>
      </c>
      <c r="K48" s="305">
        <f>SUM([1]MONITOREO!K39+[1]SIG!K39+[1]EDUCACION!K39+[1]FORTALECIMIENT!K39+'[1]CALIDAD VIDA'!K37+'[1]CUENTAS AMBIENT'!K39+[1]CUENCAS!K39+'[1]CONTROL ESPECIES'!K39+[1]MARINOS!K39+[1]AGUAS!K40+[1]WAYUU!K40+[1]SEDE!K40)</f>
        <v>0</v>
      </c>
      <c r="L48" s="305">
        <f>SUM([1]MONITOREO!L39+[1]SIG!L39+[1]EDUCACION!L39+[1]FORTALECIMIENT!L39+'[1]CALIDAD VIDA'!L37+'[1]CUENTAS AMBIENT'!L39+[1]CUENCAS!L39+'[1]CONTROL ESPECIES'!L39+[1]MARINOS!L39+[1]AGUAS!L40+[1]WAYUU!L40+[1]SEDE!L40)</f>
        <v>0</v>
      </c>
      <c r="M48" s="305">
        <f>SUM([1]MONITOREO!M39+[1]SIG!M39+[1]EDUCACION!M39+[1]FORTALECIMIENT!M39+'[1]CALIDAD VIDA'!M37+'[1]CUENTAS AMBIENT'!M39+[1]CUENCAS!M39+'[1]CONTROL ESPECIES'!M39+[1]MARINOS!M39+[1]AGUAS!M40+[1]WAYUU!M40+[1]SEDE!M40)</f>
        <v>0</v>
      </c>
      <c r="N48" s="305">
        <f>SUM([1]MONITOREO!N39+[1]SIG!N39+[1]EDUCACION!N39+[1]FORTALECIMIENT!N39+'[1]CALIDAD VIDA'!N37+'[1]CUENTAS AMBIENT'!N39+[1]CUENCAS!N39+'[1]CONTROL ESPECIES'!N39+[1]MARINOS!N39+[1]AGUAS!N40+[1]WAYUU!N40+[1]SEDE!N40)</f>
        <v>0</v>
      </c>
      <c r="O48" s="305">
        <f>SUM([1]MONITOREO!O39+[1]SIG!O39+[1]EDUCACION!O39+[1]FORTALECIMIENT!O39+'[1]CALIDAD VIDA'!O37+'[1]CUENTAS AMBIENT'!O39+[1]CUENCAS!O39+'[1]CONTROL ESPECIES'!O39+[1]MARINOS!O39+[1]AGUAS!O40+[1]WAYUU!O40+[1]SEDE!O40)</f>
        <v>0</v>
      </c>
      <c r="P48" s="304">
        <f t="shared" si="0"/>
        <v>0</v>
      </c>
    </row>
    <row r="49" spans="1:16">
      <c r="A49" s="65">
        <v>4000</v>
      </c>
      <c r="B49" s="24" t="s">
        <v>106</v>
      </c>
      <c r="C49" s="272">
        <f>'POA-05'!C25</f>
        <v>319000000</v>
      </c>
      <c r="D49" s="305">
        <v>0</v>
      </c>
      <c r="E49" s="305"/>
      <c r="F49" s="305"/>
      <c r="G49" s="305">
        <v>90000000</v>
      </c>
      <c r="H49" s="305"/>
      <c r="I49" s="305">
        <v>149000000</v>
      </c>
      <c r="J49" s="305"/>
      <c r="K49" s="305">
        <v>0</v>
      </c>
      <c r="L49" s="305">
        <v>0</v>
      </c>
      <c r="M49" s="305">
        <v>80000000</v>
      </c>
      <c r="N49" s="305"/>
      <c r="O49" s="305"/>
      <c r="P49" s="304">
        <f t="shared" si="0"/>
        <v>319000000</v>
      </c>
    </row>
    <row r="50" spans="1:16">
      <c r="A50" s="65">
        <v>5000</v>
      </c>
      <c r="B50" s="24" t="s">
        <v>107</v>
      </c>
      <c r="C50" s="272">
        <f>'POA-05'!C20</f>
        <v>672647524</v>
      </c>
      <c r="D50" s="305"/>
      <c r="E50" s="305"/>
      <c r="F50" s="305"/>
      <c r="G50" s="305"/>
      <c r="H50" s="305"/>
      <c r="I50" s="305"/>
      <c r="J50" s="305">
        <f>'POA-05'!C18</f>
        <v>281368390</v>
      </c>
      <c r="K50" s="305"/>
      <c r="L50" s="305"/>
      <c r="M50" s="305">
        <f>'POA-05'!C17</f>
        <v>391279134</v>
      </c>
      <c r="N50" s="305">
        <v>0</v>
      </c>
      <c r="O50" s="305">
        <v>0</v>
      </c>
      <c r="P50" s="304">
        <f t="shared" si="0"/>
        <v>672647524</v>
      </c>
    </row>
    <row r="51" spans="1:16">
      <c r="A51" s="65">
        <v>6000</v>
      </c>
      <c r="B51" s="24" t="s">
        <v>108</v>
      </c>
      <c r="C51" s="272">
        <v>0</v>
      </c>
      <c r="D51" s="305">
        <f>SUM([1]MONITOREO!D42+[1]SIG!D42+[1]EDUCACION!D42+[1]FORTALECIMIENT!D42+'[1]CALIDAD VIDA'!D40+'[1]CUENTAS AMBIENT'!D42+[1]CUENCAS!D42+'[1]CONTROL ESPECIES'!D42+[1]MARINOS!D42+[1]AGUAS!D43+[1]WAYUU!D43+[1]SEDE!D43)</f>
        <v>0</v>
      </c>
      <c r="E51" s="305">
        <v>0</v>
      </c>
      <c r="F51" s="305">
        <v>0</v>
      </c>
      <c r="G51" s="305">
        <v>0</v>
      </c>
      <c r="H51" s="305">
        <v>0</v>
      </c>
      <c r="I51" s="305">
        <v>0</v>
      </c>
      <c r="J51" s="305">
        <v>0</v>
      </c>
      <c r="K51" s="305">
        <v>0</v>
      </c>
      <c r="L51" s="305">
        <v>0</v>
      </c>
      <c r="M51" s="305">
        <v>0</v>
      </c>
      <c r="N51" s="305">
        <v>0</v>
      </c>
      <c r="O51" s="305">
        <f>SUM([1]MONITOREO!O42+[1]SIG!O42+[1]EDUCACION!O42+[1]FORTALECIMIENT!O42+'[1]CALIDAD VIDA'!O40+'[1]CUENTAS AMBIENT'!O42+[1]CUENCAS!O42+'[1]CONTROL ESPECIES'!O42+[1]MARINOS!O42+[1]AGUAS!O43+[1]WAYUU!O43+[1]SEDE!O43)</f>
        <v>0</v>
      </c>
      <c r="P51" s="304">
        <f t="shared" si="0"/>
        <v>0</v>
      </c>
    </row>
    <row r="52" spans="1:16" ht="11.25" thickBot="1">
      <c r="A52" s="275">
        <v>7000</v>
      </c>
      <c r="B52" s="276" t="s">
        <v>109</v>
      </c>
      <c r="C52" s="273">
        <v>0</v>
      </c>
      <c r="D52" s="307">
        <f>SUM([1]MONITOREO!D43+[1]SIG!D43+[1]EDUCACION!D43+[1]FORTALECIMIENT!D43+'[1]CALIDAD VIDA'!D41+'[1]CUENTAS AMBIENT'!D43+[1]CUENCAS!D43+'[1]CONTROL ESPECIES'!D43+[1]MARINOS!D43+[1]AGUAS!D44+[1]WAYUU!D44+[1]SEDE!D44)</f>
        <v>0</v>
      </c>
      <c r="E52" s="307">
        <f>SUM([1]MONITOREO!E43+[1]SIG!E43+[1]EDUCACION!E43+[1]FORTALECIMIENT!E43+'[1]CALIDAD VIDA'!E41+'[1]CUENTAS AMBIENT'!E43+[1]CUENCAS!E43+'[1]CONTROL ESPECIES'!E43+[1]MARINOS!E43+[1]AGUAS!E44+[1]WAYUU!E44+[1]SEDE!E44)</f>
        <v>0</v>
      </c>
      <c r="F52" s="307">
        <v>0</v>
      </c>
      <c r="G52" s="307">
        <f>SUM([1]MONITOREO!G43+[1]SIG!G43+[1]EDUCACION!G43+[1]FORTALECIMIENT!G43+'[1]CALIDAD VIDA'!G41+'[1]CUENTAS AMBIENT'!G43+[1]CUENCAS!G43+'[1]CONTROL ESPECIES'!G43+[1]MARINOS!G43+[1]AGUAS!G44+[1]WAYUU!G44+[1]SEDE!G44)</f>
        <v>0</v>
      </c>
      <c r="H52" s="307">
        <v>0</v>
      </c>
      <c r="I52" s="307">
        <f>SUM([1]MONITOREO!I43+[1]SIG!I43+[1]EDUCACION!I43+[1]FORTALECIMIENT!I43+'[1]CALIDAD VIDA'!I41+'[1]CUENTAS AMBIENT'!I43+[1]CUENCAS!I43+'[1]CONTROL ESPECIES'!I43+[1]MARINOS!I43+[1]AGUAS!I44+[1]WAYUU!I44+[1]SEDE!I44)</f>
        <v>0</v>
      </c>
      <c r="J52" s="307">
        <v>0</v>
      </c>
      <c r="K52" s="307">
        <f>SUM([1]MONITOREO!K43+[1]SIG!K43+[1]EDUCACION!K43+[1]FORTALECIMIENT!K43+'[1]CALIDAD VIDA'!K41+'[1]CUENTAS AMBIENT'!K43+[1]CUENCAS!K43+'[1]CONTROL ESPECIES'!K43+[1]MARINOS!K43+[1]AGUAS!K44+[1]WAYUU!K44+[1]SEDE!K44)</f>
        <v>0</v>
      </c>
      <c r="L52" s="308"/>
      <c r="M52" s="307">
        <f>SUM([1]MONITOREO!M43+[1]SIG!M43+[1]EDUCACION!M43+[1]FORTALECIMIENT!M43+'[1]CALIDAD VIDA'!M41+'[1]CUENTAS AMBIENT'!M43+[1]CUENCAS!M43+'[1]CONTROL ESPECIES'!M43+[1]MARINOS!M43+[1]AGUAS!M44+[1]WAYUU!M44+[1]SEDE!M44)</f>
        <v>0</v>
      </c>
      <c r="N52" s="307">
        <f>SUM([1]MONITOREO!N43+[1]SIG!N43+[1]EDUCACION!N43+[1]FORTALECIMIENT!N43+'[1]CALIDAD VIDA'!N41+'[1]CUENTAS AMBIENT'!N43+[1]CUENCAS!N43+'[1]CONTROL ESPECIES'!N43+[1]MARINOS!N43+[1]AGUAS!N44+[1]WAYUU!N44+[1]SEDE!N44)</f>
        <v>0</v>
      </c>
      <c r="O52" s="309"/>
      <c r="P52" s="304">
        <f t="shared" si="0"/>
        <v>0</v>
      </c>
    </row>
    <row r="53" spans="1:16" ht="13.5" customHeight="1" thickBot="1">
      <c r="A53" s="425" t="s">
        <v>27</v>
      </c>
      <c r="B53" s="425"/>
      <c r="C53" s="274">
        <f>+C14+C17+C48+C49+C50+C51+C52</f>
        <v>1031647524</v>
      </c>
      <c r="D53" s="310">
        <f t="shared" ref="D53:O53" si="2">+D14+D17+D48+D49+D50+D51+D52</f>
        <v>0</v>
      </c>
      <c r="E53" s="310">
        <f t="shared" si="2"/>
        <v>0</v>
      </c>
      <c r="F53" s="310">
        <f t="shared" si="2"/>
        <v>0</v>
      </c>
      <c r="G53" s="310">
        <f t="shared" si="2"/>
        <v>90000000</v>
      </c>
      <c r="H53" s="310">
        <f t="shared" si="2"/>
        <v>3320866</v>
      </c>
      <c r="I53" s="310">
        <f t="shared" si="2"/>
        <v>149000000</v>
      </c>
      <c r="J53" s="310">
        <f t="shared" si="2"/>
        <v>281368390</v>
      </c>
      <c r="K53" s="310">
        <f t="shared" si="2"/>
        <v>6954536</v>
      </c>
      <c r="L53" s="310">
        <f t="shared" si="2"/>
        <v>5892800</v>
      </c>
      <c r="M53" s="310">
        <f t="shared" si="2"/>
        <v>477171934</v>
      </c>
      <c r="N53" s="310">
        <f t="shared" si="2"/>
        <v>5892800</v>
      </c>
      <c r="O53" s="310">
        <f t="shared" si="2"/>
        <v>12046198</v>
      </c>
      <c r="P53" s="311">
        <f>+P14+P17+P48+P49+P50+P51+P52</f>
        <v>1031647524</v>
      </c>
    </row>
    <row r="54" spans="1:16">
      <c r="C54" s="22"/>
      <c r="L54" s="20"/>
    </row>
    <row r="55" spans="1:16" ht="15">
      <c r="C55" s="186"/>
      <c r="O55" s="20"/>
      <c r="P55" s="20"/>
    </row>
    <row r="56" spans="1:16">
      <c r="N56" s="20"/>
    </row>
  </sheetData>
  <mergeCells count="12">
    <mergeCell ref="A1:B7"/>
    <mergeCell ref="C1:H4"/>
    <mergeCell ref="C5:E5"/>
    <mergeCell ref="F5:H5"/>
    <mergeCell ref="C6:E6"/>
    <mergeCell ref="F6:H6"/>
    <mergeCell ref="A8:P8"/>
    <mergeCell ref="A53:B53"/>
    <mergeCell ref="C12:C13"/>
    <mergeCell ref="D12:P12"/>
    <mergeCell ref="A12:A13"/>
    <mergeCell ref="B12:B13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70" orientation="landscape" horizontalDpi="4294967295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B13" workbookViewId="0">
      <selection activeCell="G52" sqref="G52"/>
    </sheetView>
  </sheetViews>
  <sheetFormatPr baseColWidth="10" defaultRowHeight="12.75"/>
  <cols>
    <col min="2" max="2" width="28.5703125" customWidth="1"/>
    <col min="3" max="3" width="12" customWidth="1"/>
    <col min="4" max="4" width="12.5703125" bestFit="1" customWidth="1"/>
    <col min="5" max="5" width="11.7109375" bestFit="1" customWidth="1"/>
    <col min="6" max="7" width="12.5703125" bestFit="1" customWidth="1"/>
    <col min="8" max="8" width="13.85546875" bestFit="1" customWidth="1"/>
    <col min="9" max="9" width="12.85546875" customWidth="1"/>
    <col min="10" max="10" width="14.5703125" customWidth="1"/>
  </cols>
  <sheetData>
    <row r="1" spans="1:10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0">
      <c r="A2" s="360"/>
      <c r="B2" s="360"/>
      <c r="C2" s="363"/>
      <c r="D2" s="364"/>
      <c r="E2" s="364"/>
      <c r="F2" s="364"/>
      <c r="G2" s="364"/>
      <c r="H2" s="364"/>
      <c r="I2" s="235"/>
    </row>
    <row r="3" spans="1:10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0">
      <c r="A4" s="360"/>
      <c r="B4" s="360"/>
      <c r="C4" s="365"/>
      <c r="D4" s="366"/>
      <c r="E4" s="366"/>
      <c r="F4" s="366"/>
      <c r="G4" s="366"/>
      <c r="H4" s="366"/>
      <c r="I4" s="235" t="s">
        <v>194</v>
      </c>
    </row>
    <row r="5" spans="1:10" ht="14.25" customHeight="1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0" ht="14.2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0" ht="12.7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0" ht="16.5">
      <c r="A8" s="318" t="s">
        <v>7</v>
      </c>
      <c r="B8" s="318"/>
      <c r="C8" s="383" t="s">
        <v>183</v>
      </c>
      <c r="D8" s="383"/>
      <c r="E8" s="383"/>
      <c r="F8" s="383"/>
      <c r="G8" s="383"/>
      <c r="H8" s="383"/>
    </row>
    <row r="9" spans="1:10" ht="14.25">
      <c r="A9" s="98"/>
      <c r="B9" s="198"/>
      <c r="C9" s="198"/>
      <c r="D9" s="99"/>
      <c r="E9" s="99"/>
      <c r="F9" s="99"/>
      <c r="G9" s="99"/>
      <c r="H9" s="99"/>
      <c r="I9" s="99" t="s">
        <v>110</v>
      </c>
      <c r="J9" s="100" t="s">
        <v>190</v>
      </c>
    </row>
    <row r="10" spans="1:10" ht="16.5">
      <c r="A10" s="382" t="s">
        <v>162</v>
      </c>
      <c r="B10" s="382"/>
      <c r="C10" s="437">
        <f>'POA-01'!C12</f>
        <v>1031647524</v>
      </c>
      <c r="D10" s="437"/>
      <c r="E10" s="103"/>
      <c r="F10" s="103"/>
      <c r="G10" s="103"/>
      <c r="H10" s="103"/>
      <c r="I10" s="103"/>
      <c r="J10" s="103"/>
    </row>
    <row r="11" spans="1:10" ht="16.5">
      <c r="A11" s="382" t="s">
        <v>8</v>
      </c>
      <c r="B11" s="382"/>
      <c r="C11" s="199"/>
      <c r="D11" s="104"/>
      <c r="E11" s="105"/>
      <c r="F11" s="105"/>
      <c r="G11" s="105"/>
      <c r="H11" s="105"/>
      <c r="I11" s="105"/>
      <c r="J11" s="244"/>
    </row>
    <row r="12" spans="1:10" ht="17.25" thickBot="1">
      <c r="A12" s="438" t="s">
        <v>184</v>
      </c>
      <c r="B12" s="438"/>
      <c r="C12" s="439">
        <f>C10</f>
        <v>1031647524</v>
      </c>
      <c r="D12" s="439"/>
      <c r="E12" s="105"/>
      <c r="F12" s="105"/>
      <c r="G12" s="105"/>
      <c r="H12" s="105"/>
      <c r="I12" s="105"/>
      <c r="J12" s="105"/>
    </row>
    <row r="13" spans="1:10" ht="13.5" thickBot="1">
      <c r="A13" s="440" t="s">
        <v>192</v>
      </c>
      <c r="B13" s="442" t="s">
        <v>24</v>
      </c>
      <c r="C13" s="433" t="s">
        <v>163</v>
      </c>
      <c r="D13" s="434"/>
      <c r="E13" s="434"/>
      <c r="F13" s="434"/>
      <c r="G13" s="434"/>
      <c r="H13" s="435" t="s">
        <v>27</v>
      </c>
    </row>
    <row r="14" spans="1:10" ht="13.5" thickBot="1">
      <c r="A14" s="441"/>
      <c r="B14" s="443"/>
      <c r="C14" s="191" t="s">
        <v>164</v>
      </c>
      <c r="D14" s="191" t="s">
        <v>165</v>
      </c>
      <c r="E14" s="191" t="s">
        <v>166</v>
      </c>
      <c r="F14" s="191" t="s">
        <v>167</v>
      </c>
      <c r="G14" s="191" t="s">
        <v>168</v>
      </c>
      <c r="H14" s="436"/>
    </row>
    <row r="15" spans="1:10">
      <c r="A15" s="192">
        <v>1000</v>
      </c>
      <c r="B15" s="193" t="s">
        <v>62</v>
      </c>
      <c r="C15" s="282">
        <f>SUM(C16:C17)</f>
        <v>8700000</v>
      </c>
      <c r="D15" s="282">
        <f>SUM(D16:D17)</f>
        <v>20000000</v>
      </c>
      <c r="E15" s="282">
        <f>SUM(E16:E17)</f>
        <v>7979134</v>
      </c>
      <c r="F15" s="282">
        <f>SUM(F16:F17)</f>
        <v>0</v>
      </c>
      <c r="G15" s="282">
        <f>G17</f>
        <v>0</v>
      </c>
      <c r="H15" s="283">
        <f t="shared" ref="H15:H20" si="0">SUM(C15:G15)</f>
        <v>36679134</v>
      </c>
    </row>
    <row r="16" spans="1:10">
      <c r="A16" s="194">
        <v>1001</v>
      </c>
      <c r="B16" s="194" t="s">
        <v>63</v>
      </c>
      <c r="C16" s="284"/>
      <c r="D16" s="284"/>
      <c r="E16" s="284"/>
      <c r="F16" s="284"/>
      <c r="G16" s="284"/>
      <c r="H16" s="285">
        <f t="shared" si="0"/>
        <v>0</v>
      </c>
    </row>
    <row r="17" spans="1:8">
      <c r="A17" s="194">
        <v>1002</v>
      </c>
      <c r="B17" s="194" t="s">
        <v>64</v>
      </c>
      <c r="C17" s="284">
        <v>8700000</v>
      </c>
      <c r="D17" s="284">
        <v>20000000</v>
      </c>
      <c r="E17" s="284">
        <v>7979134</v>
      </c>
      <c r="F17" s="284"/>
      <c r="G17" s="284"/>
      <c r="H17" s="285">
        <f t="shared" si="0"/>
        <v>36679134</v>
      </c>
    </row>
    <row r="18" spans="1:8">
      <c r="A18" s="195">
        <v>2000</v>
      </c>
      <c r="B18" s="194" t="s">
        <v>65</v>
      </c>
      <c r="C18" s="282">
        <f>SUM(C19:C48)</f>
        <v>1300000</v>
      </c>
      <c r="D18" s="282">
        <f>SUM(D19:D48)</f>
        <v>0</v>
      </c>
      <c r="E18" s="282">
        <f>SUM(E19:E48)</f>
        <v>2020866</v>
      </c>
      <c r="F18" s="282">
        <f>SUM(F19:F48)</f>
        <v>0</v>
      </c>
      <c r="G18" s="282">
        <f>SUM(G19:G48)</f>
        <v>0</v>
      </c>
      <c r="H18" s="285">
        <f t="shared" si="0"/>
        <v>3320866</v>
      </c>
    </row>
    <row r="19" spans="1:8">
      <c r="A19" s="194">
        <v>2001</v>
      </c>
      <c r="B19" s="194" t="s">
        <v>66</v>
      </c>
      <c r="C19" s="286"/>
      <c r="D19" s="286"/>
      <c r="E19" s="286"/>
      <c r="F19" s="286"/>
      <c r="G19" s="286"/>
      <c r="H19" s="285">
        <f t="shared" si="0"/>
        <v>0</v>
      </c>
    </row>
    <row r="20" spans="1:8">
      <c r="A20" s="194">
        <v>2002</v>
      </c>
      <c r="B20" s="194" t="s">
        <v>169</v>
      </c>
      <c r="C20" s="284"/>
      <c r="D20" s="284"/>
      <c r="E20" s="284"/>
      <c r="F20" s="284"/>
      <c r="G20" s="284"/>
      <c r="H20" s="285">
        <f t="shared" si="0"/>
        <v>0</v>
      </c>
    </row>
    <row r="21" spans="1:8">
      <c r="A21" s="194" t="s">
        <v>68</v>
      </c>
      <c r="B21" s="194" t="s">
        <v>170</v>
      </c>
      <c r="C21" s="286"/>
      <c r="D21" s="286"/>
      <c r="E21" s="286"/>
      <c r="F21" s="286"/>
      <c r="G21" s="286"/>
      <c r="H21" s="287"/>
    </row>
    <row r="22" spans="1:8">
      <c r="A22" s="194" t="s">
        <v>69</v>
      </c>
      <c r="B22" s="194" t="s">
        <v>70</v>
      </c>
      <c r="C22" s="284"/>
      <c r="D22" s="284"/>
      <c r="E22" s="284"/>
      <c r="F22" s="284"/>
      <c r="G22" s="284"/>
      <c r="H22" s="285">
        <f t="shared" ref="H22:H53" si="1">SUM(C22:G22)</f>
        <v>0</v>
      </c>
    </row>
    <row r="23" spans="1:8">
      <c r="A23" s="194" t="s">
        <v>71</v>
      </c>
      <c r="B23" s="194" t="s">
        <v>72</v>
      </c>
      <c r="C23" s="284"/>
      <c r="D23" s="284"/>
      <c r="E23" s="284"/>
      <c r="F23" s="284"/>
      <c r="G23" s="284"/>
      <c r="H23" s="285">
        <f t="shared" si="1"/>
        <v>0</v>
      </c>
    </row>
    <row r="24" spans="1:8">
      <c r="A24" s="194">
        <v>2003</v>
      </c>
      <c r="B24" s="196" t="s">
        <v>73</v>
      </c>
      <c r="C24" s="284">
        <v>1300000</v>
      </c>
      <c r="D24" s="284"/>
      <c r="E24" s="284">
        <v>2020866</v>
      </c>
      <c r="F24" s="284"/>
      <c r="G24" s="284"/>
      <c r="H24" s="285">
        <f t="shared" si="1"/>
        <v>3320866</v>
      </c>
    </row>
    <row r="25" spans="1:8">
      <c r="A25" s="195">
        <v>2004</v>
      </c>
      <c r="B25" s="194" t="s">
        <v>74</v>
      </c>
      <c r="C25" s="282"/>
      <c r="D25" s="284"/>
      <c r="E25" s="284"/>
      <c r="F25" s="284"/>
      <c r="G25" s="284"/>
      <c r="H25" s="285">
        <f t="shared" si="1"/>
        <v>0</v>
      </c>
    </row>
    <row r="26" spans="1:8">
      <c r="A26" s="194" t="s">
        <v>75</v>
      </c>
      <c r="B26" s="194" t="s">
        <v>76</v>
      </c>
      <c r="C26" s="284"/>
      <c r="D26" s="284"/>
      <c r="E26" s="284"/>
      <c r="F26" s="284"/>
      <c r="G26" s="284"/>
      <c r="H26" s="285">
        <f t="shared" si="1"/>
        <v>0</v>
      </c>
    </row>
    <row r="27" spans="1:8">
      <c r="A27" s="194" t="s">
        <v>77</v>
      </c>
      <c r="B27" s="194" t="s">
        <v>78</v>
      </c>
      <c r="C27" s="284"/>
      <c r="D27" s="284"/>
      <c r="E27" s="284"/>
      <c r="F27" s="284"/>
      <c r="G27" s="284"/>
      <c r="H27" s="285">
        <f t="shared" si="1"/>
        <v>0</v>
      </c>
    </row>
    <row r="28" spans="1:8">
      <c r="A28" s="194" t="s">
        <v>79</v>
      </c>
      <c r="B28" s="194" t="s">
        <v>80</v>
      </c>
      <c r="C28" s="284"/>
      <c r="D28" s="284"/>
      <c r="E28" s="284"/>
      <c r="F28" s="284"/>
      <c r="G28" s="284"/>
      <c r="H28" s="285">
        <f t="shared" si="1"/>
        <v>0</v>
      </c>
    </row>
    <row r="29" spans="1:8">
      <c r="A29" s="195">
        <v>2005</v>
      </c>
      <c r="B29" s="194" t="s">
        <v>81</v>
      </c>
      <c r="C29" s="282"/>
      <c r="D29" s="284"/>
      <c r="E29" s="284"/>
      <c r="F29" s="284"/>
      <c r="G29" s="284"/>
      <c r="H29" s="285">
        <f t="shared" si="1"/>
        <v>0</v>
      </c>
    </row>
    <row r="30" spans="1:8">
      <c r="A30" s="194" t="s">
        <v>82</v>
      </c>
      <c r="B30" s="194" t="s">
        <v>83</v>
      </c>
      <c r="C30" s="284"/>
      <c r="D30" s="284"/>
      <c r="E30" s="284"/>
      <c r="F30" s="284"/>
      <c r="G30" s="284"/>
      <c r="H30" s="285">
        <f t="shared" si="1"/>
        <v>0</v>
      </c>
    </row>
    <row r="31" spans="1:8">
      <c r="A31" s="194" t="s">
        <v>84</v>
      </c>
      <c r="B31" s="194" t="s">
        <v>85</v>
      </c>
      <c r="C31" s="284"/>
      <c r="D31" s="284"/>
      <c r="E31" s="284"/>
      <c r="F31" s="284"/>
      <c r="G31" s="284"/>
      <c r="H31" s="285">
        <f t="shared" si="1"/>
        <v>0</v>
      </c>
    </row>
    <row r="32" spans="1:8">
      <c r="A32" s="195">
        <v>2006</v>
      </c>
      <c r="B32" s="194" t="s">
        <v>86</v>
      </c>
      <c r="C32" s="282"/>
      <c r="D32" s="284"/>
      <c r="E32" s="284"/>
      <c r="F32" s="284"/>
      <c r="G32" s="284"/>
      <c r="H32" s="285">
        <f t="shared" si="1"/>
        <v>0</v>
      </c>
    </row>
    <row r="33" spans="1:10">
      <c r="A33" s="194" t="s">
        <v>87</v>
      </c>
      <c r="B33" s="194" t="s">
        <v>88</v>
      </c>
      <c r="C33" s="284"/>
      <c r="D33" s="284"/>
      <c r="E33" s="284"/>
      <c r="F33" s="284"/>
      <c r="G33" s="284"/>
      <c r="H33" s="285">
        <f t="shared" si="1"/>
        <v>0</v>
      </c>
    </row>
    <row r="34" spans="1:10">
      <c r="A34" s="194" t="s">
        <v>89</v>
      </c>
      <c r="B34" s="196" t="s">
        <v>138</v>
      </c>
      <c r="C34" s="284"/>
      <c r="D34" s="284"/>
      <c r="E34" s="284"/>
      <c r="F34" s="284"/>
      <c r="G34" s="284"/>
      <c r="H34" s="285">
        <f t="shared" si="1"/>
        <v>0</v>
      </c>
    </row>
    <row r="35" spans="1:10">
      <c r="A35" s="194" t="s">
        <v>90</v>
      </c>
      <c r="B35" s="194" t="s">
        <v>91</v>
      </c>
      <c r="C35" s="284"/>
      <c r="D35" s="284"/>
      <c r="E35" s="284"/>
      <c r="F35" s="284"/>
      <c r="G35" s="284"/>
      <c r="H35" s="285">
        <f t="shared" si="1"/>
        <v>0</v>
      </c>
    </row>
    <row r="36" spans="1:10">
      <c r="A36" s="194">
        <v>2007</v>
      </c>
      <c r="B36" s="196" t="s">
        <v>171</v>
      </c>
      <c r="C36" s="282"/>
      <c r="D36" s="282"/>
      <c r="E36" s="282"/>
      <c r="F36" s="282"/>
      <c r="G36" s="282"/>
      <c r="H36" s="285">
        <f t="shared" si="1"/>
        <v>0</v>
      </c>
    </row>
    <row r="37" spans="1:10">
      <c r="A37" s="194">
        <v>2008</v>
      </c>
      <c r="B37" s="196" t="s">
        <v>93</v>
      </c>
      <c r="C37" s="284"/>
      <c r="D37" s="284"/>
      <c r="E37" s="284"/>
      <c r="F37" s="284"/>
      <c r="G37" s="284"/>
      <c r="H37" s="285">
        <f t="shared" si="1"/>
        <v>0</v>
      </c>
      <c r="J37" s="190"/>
    </row>
    <row r="38" spans="1:10">
      <c r="A38" s="194">
        <v>2009</v>
      </c>
      <c r="B38" s="194" t="s">
        <v>94</v>
      </c>
      <c r="C38" s="284"/>
      <c r="D38" s="284"/>
      <c r="E38" s="284"/>
      <c r="F38" s="284"/>
      <c r="G38" s="284"/>
      <c r="H38" s="285">
        <f t="shared" si="1"/>
        <v>0</v>
      </c>
    </row>
    <row r="39" spans="1:10">
      <c r="A39" s="194">
        <v>2010</v>
      </c>
      <c r="B39" s="196" t="s">
        <v>95</v>
      </c>
      <c r="C39" s="284"/>
      <c r="D39" s="284"/>
      <c r="E39" s="284"/>
      <c r="F39" s="284"/>
      <c r="G39" s="284"/>
      <c r="H39" s="285">
        <f t="shared" si="1"/>
        <v>0</v>
      </c>
    </row>
    <row r="40" spans="1:10">
      <c r="A40" s="194">
        <v>2011</v>
      </c>
      <c r="B40" s="194" t="s">
        <v>172</v>
      </c>
      <c r="C40" s="284"/>
      <c r="D40" s="284"/>
      <c r="E40" s="284"/>
      <c r="F40" s="284"/>
      <c r="G40" s="284"/>
      <c r="H40" s="285">
        <f t="shared" si="1"/>
        <v>0</v>
      </c>
    </row>
    <row r="41" spans="1:10">
      <c r="A41" s="194">
        <v>2012</v>
      </c>
      <c r="B41" s="196" t="s">
        <v>173</v>
      </c>
      <c r="C41" s="284"/>
      <c r="D41" s="284"/>
      <c r="E41" s="284"/>
      <c r="F41" s="284"/>
      <c r="G41" s="284"/>
      <c r="H41" s="285">
        <f t="shared" si="1"/>
        <v>0</v>
      </c>
    </row>
    <row r="42" spans="1:10">
      <c r="A42" s="194">
        <v>2013</v>
      </c>
      <c r="B42" s="194" t="s">
        <v>96</v>
      </c>
      <c r="C42" s="284"/>
      <c r="D42" s="284"/>
      <c r="E42" s="284"/>
      <c r="F42" s="284"/>
      <c r="G42" s="284"/>
      <c r="H42" s="285">
        <f t="shared" si="1"/>
        <v>0</v>
      </c>
    </row>
    <row r="43" spans="1:10">
      <c r="A43" s="194">
        <v>2014</v>
      </c>
      <c r="B43" s="194" t="s">
        <v>97</v>
      </c>
      <c r="C43" s="284"/>
      <c r="D43" s="284"/>
      <c r="E43" s="284"/>
      <c r="F43" s="284"/>
      <c r="G43" s="284"/>
      <c r="H43" s="285">
        <f t="shared" si="1"/>
        <v>0</v>
      </c>
    </row>
    <row r="44" spans="1:10">
      <c r="A44" s="194">
        <v>2015</v>
      </c>
      <c r="B44" s="194" t="s">
        <v>98</v>
      </c>
      <c r="C44" s="284"/>
      <c r="D44" s="284"/>
      <c r="E44" s="284"/>
      <c r="F44" s="284"/>
      <c r="G44" s="284"/>
      <c r="H44" s="285">
        <f t="shared" si="1"/>
        <v>0</v>
      </c>
    </row>
    <row r="45" spans="1:10">
      <c r="A45" s="194" t="s">
        <v>99</v>
      </c>
      <c r="B45" s="194" t="s">
        <v>100</v>
      </c>
      <c r="C45" s="284"/>
      <c r="D45" s="284"/>
      <c r="E45" s="284"/>
      <c r="F45" s="284"/>
      <c r="G45" s="284"/>
      <c r="H45" s="285">
        <f t="shared" si="1"/>
        <v>0</v>
      </c>
    </row>
    <row r="46" spans="1:10">
      <c r="A46" s="194" t="s">
        <v>101</v>
      </c>
      <c r="B46" s="194" t="s">
        <v>102</v>
      </c>
      <c r="C46" s="284"/>
      <c r="D46" s="284"/>
      <c r="E46" s="284"/>
      <c r="F46" s="284"/>
      <c r="G46" s="284"/>
      <c r="H46" s="285">
        <f t="shared" si="1"/>
        <v>0</v>
      </c>
    </row>
    <row r="47" spans="1:10">
      <c r="A47" s="194">
        <v>2016</v>
      </c>
      <c r="B47" s="194" t="s">
        <v>174</v>
      </c>
      <c r="C47" s="284"/>
      <c r="D47" s="284"/>
      <c r="E47" s="284"/>
      <c r="F47" s="284"/>
      <c r="G47" s="284"/>
      <c r="H47" s="285">
        <f t="shared" si="1"/>
        <v>0</v>
      </c>
    </row>
    <row r="48" spans="1:10">
      <c r="A48" s="194">
        <v>2017</v>
      </c>
      <c r="B48" s="194" t="s">
        <v>104</v>
      </c>
      <c r="C48" s="284"/>
      <c r="D48" s="284"/>
      <c r="E48" s="284"/>
      <c r="F48" s="284"/>
      <c r="G48" s="284"/>
      <c r="H48" s="285">
        <f t="shared" si="1"/>
        <v>0</v>
      </c>
    </row>
    <row r="49" spans="1:8">
      <c r="A49" s="195">
        <v>3000</v>
      </c>
      <c r="B49" s="194" t="s">
        <v>105</v>
      </c>
      <c r="C49" s="282"/>
      <c r="D49" s="282"/>
      <c r="E49" s="282"/>
      <c r="F49" s="282"/>
      <c r="G49" s="282"/>
      <c r="H49" s="285">
        <f t="shared" si="1"/>
        <v>0</v>
      </c>
    </row>
    <row r="50" spans="1:8">
      <c r="A50" s="195">
        <v>4000</v>
      </c>
      <c r="B50" s="195" t="s">
        <v>106</v>
      </c>
      <c r="C50" s="284"/>
      <c r="D50" s="284">
        <v>229000000</v>
      </c>
      <c r="E50" s="284"/>
      <c r="F50" s="284">
        <v>90000000</v>
      </c>
      <c r="G50" s="284"/>
      <c r="H50" s="285">
        <f t="shared" si="1"/>
        <v>319000000</v>
      </c>
    </row>
    <row r="51" spans="1:8">
      <c r="A51" s="195">
        <v>5000</v>
      </c>
      <c r="B51" s="195" t="s">
        <v>107</v>
      </c>
      <c r="C51" s="284"/>
      <c r="D51" s="284">
        <f>'POA-05'!C17</f>
        <v>391279134</v>
      </c>
      <c r="E51" s="284"/>
      <c r="F51" s="284"/>
      <c r="G51" s="284">
        <f>'POA-05'!C18</f>
        <v>281368390</v>
      </c>
      <c r="H51" s="285">
        <f t="shared" si="1"/>
        <v>672647524</v>
      </c>
    </row>
    <row r="52" spans="1:8">
      <c r="A52" s="195">
        <v>6000</v>
      </c>
      <c r="B52" s="195" t="s">
        <v>108</v>
      </c>
      <c r="C52" s="282"/>
      <c r="D52" s="282"/>
      <c r="E52" s="282"/>
      <c r="F52" s="282"/>
      <c r="G52" s="282"/>
      <c r="H52" s="285">
        <f t="shared" si="1"/>
        <v>0</v>
      </c>
    </row>
    <row r="53" spans="1:8">
      <c r="A53" s="195">
        <v>7000</v>
      </c>
      <c r="B53" s="195" t="s">
        <v>109</v>
      </c>
      <c r="C53" s="282"/>
      <c r="D53" s="282"/>
      <c r="E53" s="282"/>
      <c r="F53" s="282"/>
      <c r="G53" s="282"/>
      <c r="H53" s="285">
        <f t="shared" si="1"/>
        <v>0</v>
      </c>
    </row>
    <row r="54" spans="1:8">
      <c r="A54" s="197"/>
      <c r="B54" s="197" t="s">
        <v>27</v>
      </c>
      <c r="C54" s="288">
        <f t="shared" ref="C54:H54" si="2">+C15+C18+C49+C50+C51+C52+C53</f>
        <v>10000000</v>
      </c>
      <c r="D54" s="288">
        <f t="shared" si="2"/>
        <v>640279134</v>
      </c>
      <c r="E54" s="288">
        <f t="shared" si="2"/>
        <v>10000000</v>
      </c>
      <c r="F54" s="288">
        <f t="shared" si="2"/>
        <v>90000000</v>
      </c>
      <c r="G54" s="288">
        <f t="shared" si="2"/>
        <v>281368390</v>
      </c>
      <c r="H54" s="288">
        <f t="shared" si="2"/>
        <v>1031647524</v>
      </c>
    </row>
  </sheetData>
  <mergeCells count="17">
    <mergeCell ref="B13:B14"/>
    <mergeCell ref="C13:G13"/>
    <mergeCell ref="H13:H14"/>
    <mergeCell ref="F6:H6"/>
    <mergeCell ref="A8:B8"/>
    <mergeCell ref="C8:H8"/>
    <mergeCell ref="A1:B7"/>
    <mergeCell ref="C1:H4"/>
    <mergeCell ref="C5:E5"/>
    <mergeCell ref="F5:H5"/>
    <mergeCell ref="C6:E6"/>
    <mergeCell ref="A10:B10"/>
    <mergeCell ref="C10:D10"/>
    <mergeCell ref="A12:B12"/>
    <mergeCell ref="A11:B11"/>
    <mergeCell ref="C12:D12"/>
    <mergeCell ref="A13:A14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1" sqref="C11"/>
    </sheetView>
  </sheetViews>
  <sheetFormatPr baseColWidth="10" defaultRowHeight="12.75"/>
  <cols>
    <col min="2" max="2" width="17.140625" customWidth="1"/>
    <col min="3" max="3" width="13.85546875" customWidth="1"/>
    <col min="4" max="4" width="20.140625" bestFit="1" customWidth="1"/>
    <col min="5" max="5" width="16.5703125" hidden="1" customWidth="1"/>
    <col min="6" max="6" width="14.7109375" customWidth="1"/>
    <col min="7" max="7" width="16.5703125" customWidth="1"/>
    <col min="8" max="8" width="15.5703125" customWidth="1"/>
    <col min="9" max="9" width="13.140625" customWidth="1"/>
    <col min="10" max="10" width="12.85546875" customWidth="1"/>
  </cols>
  <sheetData>
    <row r="1" spans="1:10">
      <c r="A1" s="360"/>
      <c r="B1" s="360"/>
      <c r="C1" s="361" t="s">
        <v>193</v>
      </c>
      <c r="D1" s="362"/>
      <c r="E1" s="362"/>
      <c r="F1" s="362"/>
      <c r="G1" s="362"/>
      <c r="H1" s="362"/>
      <c r="I1" s="235"/>
    </row>
    <row r="2" spans="1:10">
      <c r="A2" s="360"/>
      <c r="B2" s="360"/>
      <c r="C2" s="363"/>
      <c r="D2" s="364"/>
      <c r="E2" s="364"/>
      <c r="F2" s="364"/>
      <c r="G2" s="364"/>
      <c r="H2" s="364"/>
      <c r="I2" s="235"/>
    </row>
    <row r="3" spans="1:10">
      <c r="A3" s="360"/>
      <c r="B3" s="360"/>
      <c r="C3" s="363"/>
      <c r="D3" s="364"/>
      <c r="E3" s="364"/>
      <c r="F3" s="364"/>
      <c r="G3" s="364"/>
      <c r="H3" s="364"/>
      <c r="I3" s="235" t="s">
        <v>185</v>
      </c>
    </row>
    <row r="4" spans="1:10">
      <c r="A4" s="360"/>
      <c r="B4" s="360"/>
      <c r="C4" s="365"/>
      <c r="D4" s="366"/>
      <c r="E4" s="366"/>
      <c r="F4" s="366"/>
      <c r="G4" s="366"/>
      <c r="H4" s="366"/>
      <c r="I4" s="235" t="s">
        <v>186</v>
      </c>
    </row>
    <row r="5" spans="1:10" ht="15.75" customHeight="1">
      <c r="A5" s="360"/>
      <c r="B5" s="360"/>
      <c r="C5" s="367" t="s">
        <v>187</v>
      </c>
      <c r="D5" s="367"/>
      <c r="E5" s="367"/>
      <c r="F5" s="368" t="s">
        <v>188</v>
      </c>
      <c r="G5" s="368"/>
      <c r="H5" s="368"/>
      <c r="I5" s="235"/>
      <c r="J5" s="234"/>
    </row>
    <row r="6" spans="1:10" ht="15.75" customHeight="1">
      <c r="A6" s="360"/>
      <c r="B6" s="360"/>
      <c r="C6" s="367">
        <v>0</v>
      </c>
      <c r="D6" s="367"/>
      <c r="E6" s="367"/>
      <c r="F6" s="368" t="s">
        <v>189</v>
      </c>
      <c r="G6" s="368"/>
      <c r="H6" s="368"/>
      <c r="I6" s="235"/>
      <c r="J6" s="94"/>
    </row>
    <row r="7" spans="1:10" ht="14.25" customHeight="1">
      <c r="A7" s="360"/>
      <c r="B7" s="360"/>
      <c r="C7" s="236"/>
      <c r="D7" s="236"/>
      <c r="E7" s="236"/>
      <c r="F7" s="237"/>
      <c r="G7" s="237"/>
      <c r="H7" s="237"/>
      <c r="I7" s="236"/>
      <c r="J7" s="96"/>
    </row>
    <row r="8" spans="1:10" ht="14.25">
      <c r="A8" s="375" t="s">
        <v>7</v>
      </c>
      <c r="B8" s="375"/>
      <c r="C8" s="383" t="s">
        <v>183</v>
      </c>
      <c r="D8" s="383"/>
      <c r="E8" s="383"/>
      <c r="F8" s="383"/>
      <c r="G8" s="383"/>
      <c r="H8" s="383"/>
      <c r="I8" s="99" t="s">
        <v>110</v>
      </c>
      <c r="J8" s="100">
        <v>1139022</v>
      </c>
    </row>
    <row r="9" spans="1:10" ht="14.25">
      <c r="A9" s="98"/>
      <c r="B9" s="198"/>
      <c r="C9" s="198"/>
      <c r="D9" s="374"/>
      <c r="E9" s="374"/>
      <c r="F9" s="374"/>
      <c r="G9" s="374"/>
      <c r="H9" s="374"/>
      <c r="I9" s="374"/>
      <c r="J9" s="374"/>
    </row>
    <row r="10" spans="1:10" ht="16.5">
      <c r="A10" s="382" t="s">
        <v>162</v>
      </c>
      <c r="B10" s="382"/>
      <c r="C10" s="289">
        <f>'POA-01'!C12</f>
        <v>1031647524</v>
      </c>
      <c r="D10" s="263"/>
      <c r="E10" s="103"/>
      <c r="F10" s="103"/>
      <c r="G10" s="103"/>
      <c r="H10" s="103"/>
      <c r="I10" s="103"/>
      <c r="J10" s="103"/>
    </row>
    <row r="11" spans="1:10" ht="16.5">
      <c r="A11" s="382" t="s">
        <v>8</v>
      </c>
      <c r="B11" s="382"/>
      <c r="C11" s="199"/>
      <c r="D11" s="104"/>
      <c r="E11" s="105"/>
      <c r="F11" s="105"/>
      <c r="G11" s="105"/>
      <c r="H11" s="105"/>
      <c r="I11" s="105"/>
      <c r="J11" s="244"/>
    </row>
    <row r="12" spans="1:10" ht="15" customHeight="1">
      <c r="A12" s="382" t="s">
        <v>184</v>
      </c>
      <c r="B12" s="382"/>
      <c r="C12" s="290">
        <f>C10</f>
        <v>1031647524</v>
      </c>
      <c r="D12" s="104"/>
      <c r="E12" s="105"/>
      <c r="F12" s="105"/>
      <c r="G12" s="105"/>
      <c r="H12" s="105"/>
      <c r="I12" s="105"/>
      <c r="J12" s="105"/>
    </row>
    <row r="13" spans="1:10" ht="16.5" customHeight="1">
      <c r="C13" s="189">
        <f>'POA-07'!A14</f>
        <v>1000</v>
      </c>
      <c r="D13" s="189" t="str">
        <f>'POA-07'!B14</f>
        <v>SERVICIOS PERSONALES</v>
      </c>
      <c r="E13" s="189">
        <f>'POA-07'!C14</f>
        <v>36679134</v>
      </c>
      <c r="F13" s="313">
        <v>3.5000000000000003E-2</v>
      </c>
    </row>
    <row r="14" spans="1:10" hidden="1">
      <c r="C14" s="189">
        <f>'POA-07'!A17</f>
        <v>2000</v>
      </c>
      <c r="D14" s="189" t="str">
        <f>'POA-07'!B17</f>
        <v>GASTOS GENERALES</v>
      </c>
      <c r="E14" s="189">
        <f>'POA-07'!C17</f>
        <v>3320866</v>
      </c>
      <c r="F14" s="224"/>
    </row>
    <row r="15" spans="1:10" hidden="1">
      <c r="C15" s="189">
        <f>'POA-07'!A48</f>
        <v>3000</v>
      </c>
      <c r="D15" s="189" t="str">
        <f>'POA-07'!B48</f>
        <v>INSUMO DEL PROYECTO</v>
      </c>
      <c r="E15" s="189">
        <f>'POA-07'!C49</f>
        <v>319000000</v>
      </c>
      <c r="F15" s="224"/>
    </row>
    <row r="16" spans="1:10" hidden="1">
      <c r="C16" s="189">
        <f>'POA-07'!A49</f>
        <v>4000</v>
      </c>
      <c r="D16" s="189" t="str">
        <f>'POA-07'!B49</f>
        <v>CONTRATOS</v>
      </c>
      <c r="E16" s="189">
        <f>'POA-07'!C49</f>
        <v>319000000</v>
      </c>
      <c r="F16" s="224"/>
    </row>
    <row r="17" spans="3:9">
      <c r="C17" s="189">
        <v>4000</v>
      </c>
      <c r="D17" s="189" t="s">
        <v>106</v>
      </c>
      <c r="E17" s="189">
        <f>'POA-07'!C50</f>
        <v>672647524</v>
      </c>
      <c r="F17" s="225">
        <v>0.31</v>
      </c>
    </row>
    <row r="18" spans="3:9">
      <c r="C18" s="189">
        <v>5000</v>
      </c>
      <c r="D18" s="189" t="s">
        <v>107</v>
      </c>
      <c r="E18" s="189">
        <f>'POA-07'!C51</f>
        <v>0</v>
      </c>
      <c r="F18" s="226">
        <v>0.63</v>
      </c>
    </row>
    <row r="19" spans="3:9">
      <c r="C19" s="189"/>
      <c r="D19" s="189" t="s">
        <v>203</v>
      </c>
      <c r="E19" s="189"/>
      <c r="F19" s="226">
        <v>0.02</v>
      </c>
    </row>
    <row r="20" spans="3:9">
      <c r="C20" s="189"/>
      <c r="D20" s="189" t="str">
        <f>'POA-07'!A53</f>
        <v>TOTAL</v>
      </c>
      <c r="E20" s="189">
        <f>'POA-07'!C53</f>
        <v>1031647524</v>
      </c>
      <c r="F20" s="224">
        <v>1</v>
      </c>
    </row>
    <row r="21" spans="3:9">
      <c r="G21" s="190"/>
    </row>
    <row r="23" spans="3:9">
      <c r="I23" s="190"/>
    </row>
  </sheetData>
  <mergeCells count="12">
    <mergeCell ref="A1:B7"/>
    <mergeCell ref="C1:H4"/>
    <mergeCell ref="C5:E5"/>
    <mergeCell ref="F5:H5"/>
    <mergeCell ref="C6:E6"/>
    <mergeCell ref="F6:H6"/>
    <mergeCell ref="A8:B8"/>
    <mergeCell ref="C8:H8"/>
    <mergeCell ref="A11:B11"/>
    <mergeCell ref="A12:B12"/>
    <mergeCell ref="D9:J9"/>
    <mergeCell ref="A10:B10"/>
  </mergeCells>
  <phoneticPr fontId="2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POA-01</vt:lpstr>
      <vt:lpstr>POA-02</vt:lpstr>
      <vt:lpstr>POA-03</vt:lpstr>
      <vt:lpstr>POA-04</vt:lpstr>
      <vt:lpstr>POA-05</vt:lpstr>
      <vt:lpstr>POA-06</vt:lpstr>
      <vt:lpstr>POA-07</vt:lpstr>
      <vt:lpstr>POA-ACT</vt:lpstr>
      <vt:lpstr>GRAFICOS</vt:lpstr>
      <vt:lpstr>'POA-05'!Área_de_impresión</vt:lpstr>
      <vt:lpstr>'POA-07'!Área_de_impresión</vt:lpstr>
      <vt:lpstr>'POA-01'!Títulos_a_imprimir</vt:lpstr>
      <vt:lpstr>'POA-ACT'!Títulos_a_imprimir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2011-09-06T21:27:11Z</cp:lastPrinted>
  <dcterms:created xsi:type="dcterms:W3CDTF">2004-12-29T19:49:42Z</dcterms:created>
  <dcterms:modified xsi:type="dcterms:W3CDTF">2012-02-22T19:04:52Z</dcterms:modified>
</cp:coreProperties>
</file>