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20" windowWidth="12120" windowHeight="8190" activeTab="8"/>
  </bookViews>
  <sheets>
    <sheet name="POA-01" sheetId="1" r:id="rId1"/>
    <sheet name="POA-02" sheetId="9" r:id="rId2"/>
    <sheet name="POA-03" sheetId="8" r:id="rId3"/>
    <sheet name="POA-04" sheetId="7" r:id="rId4"/>
    <sheet name="POA-05" sheetId="6" r:id="rId5"/>
    <sheet name="POA-06" sheetId="5" r:id="rId6"/>
    <sheet name="POA-07" sheetId="4" r:id="rId7"/>
    <sheet name="POA-08" sheetId="10" r:id="rId8"/>
    <sheet name="Hoja2" sheetId="11" r:id="rId9"/>
  </sheets>
  <externalReferences>
    <externalReference r:id="rId10"/>
  </externalReferences>
  <definedNames>
    <definedName name="_xlnm.Print_Titles" localSheetId="0">'POA-01'!$1:$17</definedName>
    <definedName name="_xlnm.Print_Titles" localSheetId="1">'POA-02'!$1:$17</definedName>
    <definedName name="_xlnm.Print_Titles" localSheetId="2">'POA-03'!$1:$18</definedName>
    <definedName name="_xlnm.Print_Titles" localSheetId="4">'POA-05'!$1:$17</definedName>
    <definedName name="_xlnm.Print_Titles" localSheetId="7">'POA-08'!$1:$15</definedName>
  </definedNames>
  <calcPr calcId="125725"/>
</workbook>
</file>

<file path=xl/calcChain.xml><?xml version="1.0" encoding="utf-8"?>
<calcChain xmlns="http://schemas.openxmlformats.org/spreadsheetml/2006/main">
  <c r="E18" i="11"/>
  <c r="E17"/>
  <c r="E13"/>
  <c r="E15"/>
  <c r="E9"/>
  <c r="E11" s="1"/>
  <c r="D12" i="10"/>
  <c r="D10" i="4"/>
  <c r="M38" i="10"/>
  <c r="J38"/>
  <c r="G38"/>
  <c r="D38"/>
  <c r="N35"/>
  <c r="M35"/>
  <c r="L35"/>
  <c r="L19" s="1"/>
  <c r="K35"/>
  <c r="J35"/>
  <c r="I35"/>
  <c r="H35"/>
  <c r="G35"/>
  <c r="F35"/>
  <c r="E35"/>
  <c r="D35"/>
  <c r="N51"/>
  <c r="M51"/>
  <c r="L51"/>
  <c r="K51"/>
  <c r="J51"/>
  <c r="I51"/>
  <c r="H51"/>
  <c r="G51"/>
  <c r="F51"/>
  <c r="E51"/>
  <c r="D51"/>
  <c r="C11" i="6"/>
  <c r="C13" s="1"/>
  <c r="C13" i="7"/>
  <c r="L15" i="8"/>
  <c r="H11"/>
  <c r="H19"/>
  <c r="H20"/>
  <c r="C21"/>
  <c r="H21"/>
  <c r="H22"/>
  <c r="H23"/>
  <c r="H24"/>
  <c r="H25"/>
  <c r="C13"/>
  <c r="C11"/>
  <c r="J50" i="9"/>
  <c r="J49"/>
  <c r="J48"/>
  <c r="J47"/>
  <c r="J46"/>
  <c r="P48" i="4"/>
  <c r="O52"/>
  <c r="N52"/>
  <c r="M52"/>
  <c r="L52"/>
  <c r="K52"/>
  <c r="J52"/>
  <c r="I52"/>
  <c r="H52"/>
  <c r="F52"/>
  <c r="E52"/>
  <c r="P13"/>
  <c r="C15"/>
  <c r="P30"/>
  <c r="P35"/>
  <c r="P17"/>
  <c r="G16"/>
  <c r="J16"/>
  <c r="C34" i="6"/>
  <c r="E48" i="11"/>
  <c r="L16" i="4"/>
  <c r="K16"/>
  <c r="I16"/>
  <c r="G18" i="7"/>
  <c r="K20" i="10" s="1"/>
  <c r="G17" i="7"/>
  <c r="F20" i="10" s="1"/>
  <c r="D52" i="4"/>
  <c r="H16"/>
  <c r="G52"/>
  <c r="F16"/>
  <c r="J28" i="9"/>
  <c r="J27"/>
  <c r="J26"/>
  <c r="G19" i="10"/>
  <c r="E19"/>
  <c r="D19"/>
  <c r="O51"/>
  <c r="I19"/>
  <c r="J19"/>
  <c r="N19"/>
  <c r="O54"/>
  <c r="O53"/>
  <c r="O52"/>
  <c r="O50"/>
  <c r="O47"/>
  <c r="O46"/>
  <c r="O45"/>
  <c r="O43"/>
  <c r="O41"/>
  <c r="O40"/>
  <c r="O39"/>
  <c r="O36"/>
  <c r="O35"/>
  <c r="O34"/>
  <c r="O32"/>
  <c r="O31"/>
  <c r="O29"/>
  <c r="O28"/>
  <c r="O27"/>
  <c r="O26"/>
  <c r="O24"/>
  <c r="O23"/>
  <c r="E49" i="11"/>
  <c r="E45"/>
  <c r="E42"/>
  <c r="E40"/>
  <c r="E39"/>
  <c r="E38"/>
  <c r="E35"/>
  <c r="E34"/>
  <c r="E30"/>
  <c r="E23"/>
  <c r="E22"/>
  <c r="E14"/>
  <c r="C13" i="5"/>
  <c r="C11"/>
  <c r="J29" i="9"/>
  <c r="J21"/>
  <c r="J22"/>
  <c r="J20"/>
  <c r="J19"/>
  <c r="D38" i="5"/>
  <c r="J25" i="9"/>
  <c r="J24"/>
  <c r="C8" i="5"/>
  <c r="C8" i="9"/>
  <c r="C8" i="8"/>
  <c r="C8" i="7"/>
  <c r="J23" i="9"/>
  <c r="J30"/>
  <c r="C38" i="4"/>
  <c r="C23"/>
  <c r="C37"/>
  <c r="C36"/>
  <c r="C40"/>
  <c r="C45"/>
  <c r="C22"/>
  <c r="C27"/>
  <c r="C30"/>
  <c r="C34"/>
  <c r="C35"/>
  <c r="C39"/>
  <c r="C41"/>
  <c r="C42"/>
  <c r="C21" i="6"/>
  <c r="C49" i="4" s="1"/>
  <c r="P34"/>
  <c r="P22"/>
  <c r="P18"/>
  <c r="P39"/>
  <c r="P42"/>
  <c r="P45"/>
  <c r="P36"/>
  <c r="P41"/>
  <c r="P37"/>
  <c r="P40"/>
  <c r="P46"/>
  <c r="P15"/>
  <c r="P20"/>
  <c r="P21"/>
  <c r="P24"/>
  <c r="P25"/>
  <c r="P26"/>
  <c r="P28"/>
  <c r="P29"/>
  <c r="P31"/>
  <c r="P32"/>
  <c r="P33"/>
  <c r="P43"/>
  <c r="P44"/>
  <c r="P47"/>
  <c r="P49"/>
  <c r="P50"/>
  <c r="P51"/>
  <c r="C12" i="5"/>
  <c r="C12" i="6"/>
  <c r="C12" i="7"/>
  <c r="C12" i="8"/>
  <c r="C12" i="9"/>
  <c r="J51"/>
  <c r="M18" i="10" s="1"/>
  <c r="M16" s="1"/>
  <c r="H26" i="8"/>
  <c r="C18" i="4" s="1"/>
  <c r="M19" i="10" l="1"/>
  <c r="L18"/>
  <c r="L16" s="1"/>
  <c r="L55" s="1"/>
  <c r="C26" i="1" s="1"/>
  <c r="N18" i="10"/>
  <c r="N16" s="1"/>
  <c r="N55" s="1"/>
  <c r="C28" i="1" s="1"/>
  <c r="F19" i="10"/>
  <c r="K19"/>
  <c r="M55"/>
  <c r="C27" i="1" s="1"/>
  <c r="P16" i="4"/>
  <c r="P52" s="1"/>
  <c r="O20" i="10"/>
  <c r="G25" i="7"/>
  <c r="C17" i="4" s="1"/>
  <c r="H21" i="10"/>
  <c r="H19" s="1"/>
  <c r="J31" i="9"/>
  <c r="J55" s="1"/>
  <c r="K18" i="10" l="1"/>
  <c r="K16" s="1"/>
  <c r="K55" s="1"/>
  <c r="C25" i="1" s="1"/>
  <c r="I18" i="10"/>
  <c r="I16" s="1"/>
  <c r="I55" s="1"/>
  <c r="C23" i="1" s="1"/>
  <c r="G18" i="10"/>
  <c r="G16" s="1"/>
  <c r="G55" s="1"/>
  <c r="C21" i="1" s="1"/>
  <c r="E18" i="10"/>
  <c r="E16" s="1"/>
  <c r="E55" s="1"/>
  <c r="C19" i="1" s="1"/>
  <c r="J18" i="10"/>
  <c r="J16" s="1"/>
  <c r="J55" s="1"/>
  <c r="C24" i="1" s="1"/>
  <c r="H18" i="10"/>
  <c r="H16" s="1"/>
  <c r="F18"/>
  <c r="F16" s="1"/>
  <c r="D18"/>
  <c r="F55"/>
  <c r="C20" i="1" s="1"/>
  <c r="C16" i="4"/>
  <c r="E16" i="11" s="1"/>
  <c r="C52" i="4"/>
  <c r="O21" i="10"/>
  <c r="O19" s="1"/>
  <c r="D16" l="1"/>
  <c r="D55" s="1"/>
  <c r="C18" i="1" s="1"/>
  <c r="O18" i="10"/>
  <c r="O16"/>
  <c r="O55" s="1"/>
  <c r="H55"/>
  <c r="K61" s="1"/>
  <c r="C22" i="1"/>
  <c r="C35" s="1"/>
</calcChain>
</file>

<file path=xl/sharedStrings.xml><?xml version="1.0" encoding="utf-8"?>
<sst xmlns="http://schemas.openxmlformats.org/spreadsheetml/2006/main" count="664" uniqueCount="327">
  <si>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</si>
  <si>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</si>
  <si>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</si>
  <si>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</si>
  <si>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</si>
  <si>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</si>
  <si>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</si>
  <si>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</si>
  <si>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</si>
  <si>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</si>
  <si>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</si>
  <si>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</si>
  <si>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</si>
  <si>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</si>
  <si>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</si>
  <si>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</si>
  <si>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</si>
  <si>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</si>
  <si>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</si>
  <si>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</si>
  <si>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</si>
  <si>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</si>
  <si>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</si>
  <si>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</si>
  <si>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</si>
  <si>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</si>
  <si>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</si>
  <si>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</si>
  <si>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</si>
  <si>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</si>
  <si>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</si>
  <si>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</si>
  <si>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</si>
  <si>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</si>
  <si>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</si>
  <si>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</si>
  <si>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</si>
  <si>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</si>
  <si>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</si>
  <si>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</si>
  <si>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TOTAL</t>
  </si>
  <si>
    <t>VALOR UNITARIO</t>
  </si>
  <si>
    <t>PROGRAMACION DE CONVENIOS Y CONTRATOS</t>
  </si>
  <si>
    <t>INCIA (M/D)</t>
  </si>
  <si>
    <t>OBLIGACIONES CONTRAPARTE</t>
  </si>
  <si>
    <t>OBLIGACIONES CORPOGUAJIRA</t>
  </si>
  <si>
    <t>A.- CONVENIOS</t>
  </si>
  <si>
    <t>POA-05</t>
  </si>
  <si>
    <t>REQUERIMIENTO DE INSUMOS</t>
  </si>
  <si>
    <t>POA-06</t>
  </si>
  <si>
    <t>No.</t>
  </si>
  <si>
    <t>INDICADORES (PAT)</t>
  </si>
  <si>
    <t>CRONOGRAMA DE DESEMBOLSO</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</si>
  <si>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</si>
  <si>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</si>
  <si>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</si>
  <si>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</si>
  <si>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</si>
  <si>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</si>
  <si>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</si>
  <si>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</si>
  <si>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</si>
  <si>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</si>
  <si>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</si>
  <si>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</si>
  <si>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</si>
  <si>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</si>
  <si>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</si>
  <si>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</si>
  <si>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</si>
  <si>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</si>
  <si>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</si>
  <si>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</si>
  <si>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</si>
  <si>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</si>
  <si>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</si>
  <si>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</si>
  <si>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</si>
  <si>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</si>
  <si>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</si>
  <si>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</si>
  <si>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</si>
  <si>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</si>
  <si>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</si>
  <si>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</si>
  <si>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</si>
  <si>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</si>
  <si>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</si>
  <si>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</si>
  <si>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</si>
  <si>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</si>
  <si>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</si>
  <si>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</si>
  <si>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</si>
  <si>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</si>
  <si>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</si>
  <si>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</si>
  <si>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</si>
  <si>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</si>
  <si>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</si>
  <si>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</si>
  <si>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</si>
  <si>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</si>
  <si>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</si>
  <si>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</si>
  <si>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</si>
  <si>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</si>
  <si>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</si>
  <si>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</si>
  <si>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</si>
  <si>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</si>
  <si>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</si>
  <si>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</si>
  <si>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</si>
  <si>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</si>
  <si>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</si>
  <si>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</si>
  <si>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</si>
  <si>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 xml:space="preserve">Mantenimiento General </t>
  </si>
  <si>
    <t>2.3</t>
  </si>
  <si>
    <t>2.4</t>
  </si>
  <si>
    <t>Servicios públicos</t>
  </si>
  <si>
    <t>2.5</t>
  </si>
  <si>
    <t>2.6</t>
  </si>
  <si>
    <t>2.7</t>
  </si>
  <si>
    <t>2.8</t>
  </si>
  <si>
    <t>2.9</t>
  </si>
  <si>
    <t>2.10</t>
  </si>
  <si>
    <t>2.11</t>
  </si>
  <si>
    <t>2.12</t>
  </si>
  <si>
    <t>2.13</t>
  </si>
  <si>
    <t>2.14</t>
  </si>
  <si>
    <t>2.15</t>
  </si>
  <si>
    <t>Viáticos</t>
  </si>
  <si>
    <t>Comunicación y transporte</t>
  </si>
  <si>
    <t>Seguros</t>
  </si>
  <si>
    <t>Impuestos, tasas y multas</t>
  </si>
  <si>
    <t>Reparación de vehículos</t>
  </si>
  <si>
    <t>Dotación de personal</t>
  </si>
  <si>
    <t>Bienestar social</t>
  </si>
  <si>
    <t>Capacitación</t>
  </si>
  <si>
    <t>OTROS GASTOS GENERALES</t>
  </si>
  <si>
    <t>Impresos y publicaciones.</t>
  </si>
  <si>
    <t>2.16</t>
  </si>
  <si>
    <t>Imprevistos</t>
  </si>
  <si>
    <t>AL INTERIOR DEL DEPARTAMENTO</t>
  </si>
  <si>
    <t>diciem</t>
  </si>
  <si>
    <t>APROPIACION INICIAL</t>
  </si>
  <si>
    <t>PROYECTO:</t>
  </si>
  <si>
    <t>CODIGO:</t>
  </si>
  <si>
    <t>AREA:</t>
  </si>
  <si>
    <t>Julio Curvelo</t>
  </si>
  <si>
    <t>Perforación de pozos</t>
  </si>
  <si>
    <t>M3</t>
  </si>
  <si>
    <t>Administracion y Aprovecham de aguas</t>
  </si>
  <si>
    <t>ADMINISTRACION Y APROVECHAMIENTO DE AGUAS SUPERFICIALES Y SUBTERRANEAS</t>
  </si>
  <si>
    <t>febrero</t>
  </si>
  <si>
    <t>Construcción de obras de proteccion de margenes, regulación de cauces y corrientes, y control de erosión (muros en gaviones, concretos, protección de taludes, movimeento de tierra)</t>
  </si>
  <si>
    <t>Todo el Dpto</t>
  </si>
  <si>
    <t>Actualización inventarios pozos (para estudio de los acuiferos y legalizacion de las captaciones)</t>
  </si>
  <si>
    <t>ADMINISTRACION Y APROVECHAMIENTO DE AGUAS</t>
  </si>
  <si>
    <t>Administración y Aprovechamiento de Aguas</t>
  </si>
  <si>
    <t>Bentonita</t>
  </si>
  <si>
    <t>Ton</t>
  </si>
  <si>
    <t>Pasante 1</t>
  </si>
  <si>
    <t>Pasante 2</t>
  </si>
  <si>
    <t>Pasante 3</t>
  </si>
  <si>
    <t>Profesional Universitario</t>
  </si>
  <si>
    <t xml:space="preserve">Ultimo semestre de Ingeniería Ambiental,  Geología o afín. </t>
  </si>
  <si>
    <t>Ultimo semestre Ingeniería civil, Ambiental o afín</t>
  </si>
  <si>
    <t>Apoyo actividades de agua subterraneas</t>
  </si>
  <si>
    <t>Apoyo actividades de agua superficiales</t>
  </si>
  <si>
    <t>Ingeniero Ambiental, Geólogo o afín.</t>
  </si>
  <si>
    <t>diciembre</t>
  </si>
  <si>
    <t>Apoyo en el campo social</t>
  </si>
  <si>
    <t>Combustibles y lubricantes</t>
  </si>
  <si>
    <t>2.17</t>
  </si>
  <si>
    <t>Repuestos y accesorios</t>
  </si>
  <si>
    <t>Materiales</t>
  </si>
  <si>
    <t>Equipos</t>
  </si>
  <si>
    <t>Servivcio Vigilancia</t>
  </si>
  <si>
    <t>Caja menor</t>
  </si>
  <si>
    <t>2.18</t>
  </si>
  <si>
    <t>2.19</t>
  </si>
  <si>
    <t>2.20</t>
  </si>
  <si>
    <t>2.21</t>
  </si>
  <si>
    <t># hab. Favorecidos con obras de infraestructura para captación y/o almacenamiento de agua</t>
  </si>
  <si>
    <t># de estudios hidrogeologicos en las cuencas</t>
  </si>
  <si>
    <t># de mpios con actualizacion de inventarios de pozos y aljibes</t>
  </si>
  <si>
    <t>% ejecutado del Plan de Manejo de Aguas Subterráneas del mpio de Maicao</t>
  </si>
  <si>
    <t># de corrientes hídricas reglamentadas por la CAR</t>
  </si>
  <si>
    <t># de captaciones de agua superficial y subterránea legalizadas</t>
  </si>
  <si>
    <t>Metros cubicos de gaviones construidos</t>
  </si>
  <si>
    <t>Trabajadora Social, Licenciada en Etnoeducación y Proyecto Social o afín.</t>
  </si>
  <si>
    <t>111-902-1</t>
  </si>
  <si>
    <t>Arrendamientos (vehiculos, bodega)</t>
  </si>
  <si>
    <t>Atención solicitudes exploración aguas subterraneas</t>
  </si>
  <si>
    <t>Atención de denuncias</t>
  </si>
  <si>
    <t xml:space="preserve">Atención solicitudes evaluación planes y medidas de manejo ambiental relacionados con explotación agua  </t>
  </si>
  <si>
    <t xml:space="preserve">Porcentaje de solicitudes  atendidas de usuarios del recurso hídrico </t>
  </si>
  <si>
    <t>Ingeniero Ambiental, Ingeniero Geólogo o afín.</t>
  </si>
  <si>
    <t>Tubo acampanado PVC RDE – 21 x 3 mts de largo para pozo profundo de Ø 6”. Incluye tubería, pegante, tornillos y soldadura</t>
  </si>
  <si>
    <t>Filtro acampanado PVC RDE -21 x 3 mts de largo para pozo profundo de Ø 6”, ranura 0.030”. Incluye tubería, pegante, tornillos y soldadura</t>
  </si>
  <si>
    <t>0111-0902-1</t>
  </si>
  <si>
    <t xml:space="preserve">OTROS </t>
  </si>
  <si>
    <t>Pasante 4</t>
  </si>
  <si>
    <t>UND</t>
  </si>
  <si>
    <t>Adquisicion molinos de viento modelo alfa "D"</t>
  </si>
  <si>
    <t>Molinete</t>
  </si>
  <si>
    <t>Marzo</t>
  </si>
  <si>
    <t>INICIAL</t>
  </si>
  <si>
    <t>Servicios Personales</t>
  </si>
  <si>
    <t>Gastos Generales</t>
  </si>
  <si>
    <t>Convenios Y Contratos</t>
  </si>
  <si>
    <t>ACTIVIDADES</t>
  </si>
  <si>
    <t>ACTIVIDAD 1</t>
  </si>
  <si>
    <t>ACTIVIDAD 2</t>
  </si>
  <si>
    <t>ACTIVIDAD 3</t>
  </si>
  <si>
    <t>ACTIVIDAD 4</t>
  </si>
  <si>
    <t>ACTIVIDAD 5</t>
  </si>
  <si>
    <t>ACTIVIDAD 6</t>
  </si>
  <si>
    <t>ACTIVIDAD 7</t>
  </si>
  <si>
    <t>ACTIVIDAD 8</t>
  </si>
  <si>
    <t>ACTIVIDAD 9</t>
  </si>
  <si>
    <t>OTROS</t>
  </si>
  <si>
    <t xml:space="preserve">                                       </t>
  </si>
  <si>
    <t>ACTIVIDAD 10</t>
  </si>
  <si>
    <t>01-111-902-1</t>
  </si>
  <si>
    <t xml:space="preserve">Construcción de reservorios </t>
  </si>
  <si>
    <t>Reparación y/o Mantenimiento de 50 Molinos de Viento.</t>
  </si>
  <si>
    <t xml:space="preserve">Estudios Hidrogeológicos en las cuencas </t>
  </si>
  <si>
    <t>Nùmero de cuencas, con registros de usuarios del recurso hìdrico</t>
  </si>
  <si>
    <t>Nùmero de cuencas, con red de monitoreo de aguas subterràneas</t>
  </si>
  <si>
    <t>Julio Curvelo    Everto Daza</t>
  </si>
  <si>
    <t>Julio Curvelo   Leonel Inciarte</t>
  </si>
  <si>
    <t>GRUPO:</t>
  </si>
  <si>
    <r>
      <t>Construcción de reservorios</t>
    </r>
    <r>
      <rPr>
        <sz val="9"/>
        <rFont val="Arial"/>
        <family val="2"/>
      </rPr>
      <t>.</t>
    </r>
  </si>
  <si>
    <t xml:space="preserve">Reglamentación y/o revision de  corrientes superficiales </t>
  </si>
  <si>
    <t>Ingeniero Ambiental,  o afín.</t>
  </si>
  <si>
    <t>Microbiologo, o afín.</t>
  </si>
  <si>
    <t>Enero</t>
  </si>
  <si>
    <t>Municipios de Riohacha, Manaure, Uribia y Maicao, entre otros.</t>
  </si>
  <si>
    <t>Rio Rancheria</t>
  </si>
  <si>
    <t xml:space="preserve">Reglamentación y/o revision de corrientes, </t>
  </si>
  <si>
    <t>Cuencas del Ranchería y Carraipía, entre otros</t>
  </si>
  <si>
    <t>Gravilla seleccionada, tamaño entre 1.5 y 5.0 libre de calcáreos</t>
  </si>
  <si>
    <t># hab. Favorecidos con obras infraestructura p captación y/o almacenam agua</t>
  </si>
  <si>
    <t>Numero de Cuencas, con registro de usuarios del recurso hídrico.</t>
  </si>
  <si>
    <t>Numero de Cuencas, con red de monitoreo de aguas subterráneas</t>
  </si>
  <si>
    <t>Tecnico Operativo</t>
  </si>
  <si>
    <t>Topografo o afin</t>
  </si>
  <si>
    <t>Apoyo actividades de aguas superficiales</t>
  </si>
  <si>
    <t>Julio Curvelo   Leonel Inciarte     Everto Daza</t>
  </si>
  <si>
    <t xml:space="preserve">Ultimo semestre de Ingeniería Ambiental,   o afín. </t>
  </si>
  <si>
    <t>Ingeniero Ambiental,  civil o afín.</t>
  </si>
  <si>
    <t>GRUPAREA:</t>
  </si>
  <si>
    <t>Construcción de obras de proteccion de margenes, regulación de cauces y corrientes, y control de erosión (muros en gaviones, concretos, protección de taludes, movimeento de tierra, etc.)</t>
  </si>
  <si>
    <t>Mayo - Junio</t>
  </si>
  <si>
    <t xml:space="preserve">B.- CONTRATOS </t>
  </si>
  <si>
    <t>Suministro de  15 molinos de viento y herramientas de perforación</t>
  </si>
  <si>
    <t>Construccion de 25 pozos de produccion (profundos y/o artesanales)</t>
  </si>
  <si>
    <t>Legalización de captaciones de aguas superficiales y subterràneas (centros poblados, sectores productivos, etc.)</t>
  </si>
  <si>
    <t>Cuencas de Paraguachón, Cañaverales, Tapías, Tomarrazón, Villanueva, El Molino y Jerez, entre otros</t>
  </si>
  <si>
    <t>Apoyo ejecuciòn PPIAS, atencion solicitudes usuarios aguas subterràneas, apoyo red monitoreo aguas subterràneas</t>
  </si>
  <si>
    <t>Atención solicitudes usuarios aguas superficiales</t>
  </si>
  <si>
    <t>Construcción de 35 Albercas</t>
  </si>
  <si>
    <t>Instalación de 25 Molinos de viento</t>
  </si>
  <si>
    <t>META ANUAL 2011</t>
  </si>
  <si>
    <t>Cuencas de Carraipía, Tomarrazón y Cesar</t>
  </si>
  <si>
    <t>Cuencas del Cesar y Tomarrazón, entre otros</t>
  </si>
  <si>
    <t>Atención solicitudes usuarios aguas subterraneas, apoyo red monitoreo aguas subterràneas, apoyo ejecuciòn PPIAS</t>
  </si>
  <si>
    <t>Apoyo implementaciòn tasas por uso de agua, legalizaciòn captaciònes de agua,  seguimientos concesiones</t>
  </si>
  <si>
    <t>Febrero</t>
  </si>
  <si>
    <t xml:space="preserve">Enero </t>
  </si>
  <si>
    <t>Julio Curvelo   Leonel Inciarte Everto Daza</t>
  </si>
  <si>
    <t>Julio Curvelo     Everto Daza Leonel Inciarte</t>
  </si>
  <si>
    <t>Puesta en ejecucion del Proyecto de Proteccion Integrada de Aguas Subterraneas en Maicao (PPIAS) (Para atender los instrumentos de planificacion tales como  permisos de exploración de agua subterránea, series historica de datos, exploración geofísica, entre otros)</t>
  </si>
  <si>
    <t>Puesta en ejecucion del Proyecto de Proteccion Integrada de Aguas Subterraneas en Maicao (PPIAS) (Para atender los instrumentos de planificacion tales como permisos de exploración de agua subterránea, series historica de datos, exploración geofísica, entre otros.)</t>
  </si>
  <si>
    <t>Diciem</t>
  </si>
  <si>
    <t>Ejecución de métodos y pruebas para la construcción y valoración de pozos de agua subterránea (sondeos eléctricos verticales, registro geofísico, video sonda), apoyo a limpieza de pozos</t>
  </si>
  <si>
    <t>ACTIVIDAD 11</t>
  </si>
  <si>
    <t>Instalación a todo costo de 38 Molinos de viento</t>
  </si>
  <si>
    <t>Construccion de 15 pozos:  de produccion (profundos y artesanales) y pozos de observación</t>
  </si>
  <si>
    <t>Elaborar, programar y coordinar la ejecución de proyectos de Aprovechamiento Integral de Aguas Superficiales y Subterráneas y, realizando los estudios e investigaciones de acuerdo con el medio, para aplicar tecnología que permita obtener óptimos resultados económicos y sociales.                                Participar en la identificación y diseño de planes, programas y proyectos para abastecimiento de agua a comunidades indígenas, manejo integral de aguas subterráneas, agua potable y saneamiento básico, protección de márgenes y control de erosión, reglamentación de corrientes y preparar las condiciones técnicas para su ejecución de conformidad con las normas legales y politicas de la Corporaciòn.                           Asistir a la Subdirección de Gestión Ambiéntales lo relacionado con el fomento, control y vigilancia de los recursos naturales.</t>
  </si>
  <si>
    <t>Julio Curvelo Redondo</t>
  </si>
  <si>
    <t>Ingeniero civil</t>
  </si>
  <si>
    <t>Recibir y atender solicitudes para concesiòn de aguas superficiales en el àrea de jurisdicciòn de la Corporaciòn.                                 Evaluar los posibles impactos que puedan generar al poner en marcha instrumentos de planificaciòn relacionados con el aprovechamiento y el uso racional  del agua en el àrea de jurisdicciòn de la Corporaciòn.                              Diseñar, ejecutar y documentar reuniones y talleres con los usuarios de las aguas superfuiciales y subterràneas.                              Realizar visitas de seguimiento de usuarios de concesiòn de aguas superficiales y subterràneas en el àrea de jurisdicciòn de la Corporaciòn.  Apoyar al grupo de Educaciòn Ambiental en los talleres y actividades de capacitaciòn programadas sobre el tema de recursos hìdricos.</t>
  </si>
  <si>
    <t xml:space="preserve">Realizar inventario  de pozos y aljibes en el Departamento de la Guajira.                 Atencion de usuarios que requieren la necesidad del servicio.         Apoyo a las ejecuciones de sondeos electricos verticales.              </t>
  </si>
  <si>
    <t xml:space="preserve"> Atender reparaciones y realizar mantenimientos menores a los vehículos de perforación y bombeo de agua.            . Colaborar con las comunidades indígenas en el manejo del agua.                                          . Desarrollar actividades de reparación y limpieza a las tuberías, zanjas, brocas y torres.                                                                        . Ayudar y auxiliar al Conductor Mecánico en la vigilancia y reparación del vehículo bajo su responsabilidad.                                               . Realizar el aseo diario a los carros tanques y a los vehículos de perforación de la Corporación.                                           . Apoyar actividades Admón. Aguas Superficiales y Subterráneas</t>
  </si>
  <si>
    <t>Orfelina Barrios Barros</t>
  </si>
  <si>
    <t>Ingeniera Ambiental.</t>
  </si>
  <si>
    <t>Luis Manuel Daza Cuello</t>
  </si>
  <si>
    <t>Técnico</t>
  </si>
  <si>
    <t>Jose Murillo Henriquez</t>
  </si>
  <si>
    <t>Jorge Ibarra Moscote</t>
  </si>
  <si>
    <t>Conductor</t>
  </si>
  <si>
    <t>Silvio Ibarra Gonzalez</t>
  </si>
  <si>
    <t xml:space="preserve">Auxiliar </t>
  </si>
  <si>
    <t>Atender reparaciones y realizar mantenimientos menores a los vehículos de perforación y bombeo de agua.           Colaborar con las comunidades indígenas en el manejo del agua.                                                 Desarrollar actividades de reparación y limpieza a las tuberías, zanjas, brocas y torres.                                                                       Ayudar y auxiliar al Conductor Mecánico en la vigilancia y reparación del vehículo bajo su responsabilidad.                                              Realizar el aseo diario a los carros tanques y a los vehículos de perforación de la Corporación.                                           Apoyar actividades Admón. Aguas Superficiales y SubtAyudante Carrotanque</t>
  </si>
  <si>
    <t xml:space="preserve"> Atender reparaciones y realizar mantenimientos menores a los vehículos de perforación y bombeo de agua. Colaborar con las comunidades indígenas en el manejo del agua.                                                 Desarrollar actividades de reparación y limpieza a las tuberías, zanjas, brocas y torres.                                                                       Ayudar y auxiliar al Conductor Mecánico en la vigilancia y reparación del vehículo bajo su responsabilidad.                                              Realizar el aseo diario a los carros tanques y a los vehículos de perforación de la Corporación.                                           Apoyar actividades Admón. Aguas Superficiales y SubtAyudante Carrotanque</t>
  </si>
  <si>
    <t>Broca tricono 8 ½” de diámetro para roca blanda</t>
  </si>
  <si>
    <t>Mayo</t>
  </si>
  <si>
    <t>Broca tricono 12½” de diámetro para roca blanda</t>
  </si>
  <si>
    <t>Abril</t>
  </si>
  <si>
    <t>Broca tricono 9 7/8” de diámetro para roca blanda</t>
  </si>
  <si>
    <t>Construcción de 40 Albercas y 30 abrevaderos</t>
  </si>
  <si>
    <t>Reparación y/o Mantenimiento de 35 Molinos de Viento.</t>
  </si>
  <si>
    <t>PROGRAMACION DE METAS FINANCIERAS -R.A ($ 24.324.200.124)</t>
  </si>
  <si>
    <t>PRESUPUESTO</t>
  </si>
  <si>
    <t>Municipio de Maicao</t>
  </si>
  <si>
    <t>PLAN OPERATIVO ANUAL DE INVERSIONES - POAI - 2011, VERSIÓN 4</t>
  </si>
  <si>
    <t>Codigo: PE-F-51</t>
  </si>
  <si>
    <t>VERSIÓN</t>
  </si>
  <si>
    <t>FECHA</t>
  </si>
  <si>
    <t>20 de Agosto de 2011</t>
  </si>
  <si>
    <t>Página: 1 de 4</t>
  </si>
  <si>
    <t>Administración y Aprovechamiento de Aguas Superficiales y Subterraneas</t>
  </si>
  <si>
    <t>Agosto</t>
  </si>
  <si>
    <t>Diciembre</t>
  </si>
  <si>
    <t>Página: 1 de 7</t>
  </si>
  <si>
    <t>Administración y Aprovechamiento de Aguas superficiales y subterraneas</t>
  </si>
  <si>
    <t>Página: 1 de 1</t>
  </si>
  <si>
    <t>Administración y Aprovechamiento de Aguas Superficiales y  Subterraneas</t>
  </si>
  <si>
    <t>Administracion y Aprovecham de Aguas Superficiales y Subterraneas</t>
  </si>
  <si>
    <t>Area</t>
  </si>
  <si>
    <t>Proyecto</t>
  </si>
  <si>
    <t>Administracion y Aprovecham de aguas Superficiales y subterraneas</t>
  </si>
</sst>
</file>

<file path=xl/styles.xml><?xml version="1.0" encoding="utf-8"?>
<styleSheet xmlns="http://schemas.openxmlformats.org/spreadsheetml/2006/main">
  <numFmts count="6">
    <numFmt numFmtId="164" formatCode="&quot;$&quot;\ #,##0;[Red]&quot;$&quot;\ \-#,##0"/>
    <numFmt numFmtId="165" formatCode="_ &quot;$&quot;\ * #,##0.00_ ;_ &quot;$&quot;\ * \-#,##0.00_ ;_ &quot;$&quot;\ * &quot;-&quot;??_ ;_ @_ "/>
    <numFmt numFmtId="166" formatCode="_ * #,##0.00_ ;_ * \-#,##0.00_ ;_ * &quot;-&quot;??_ ;_ @_ "/>
    <numFmt numFmtId="167" formatCode="&quot;$&quot;\ #,##0"/>
    <numFmt numFmtId="168" formatCode="[$-240A]d&quot; de &quot;mmmm&quot; de &quot;yyyy;@"/>
    <numFmt numFmtId="169" formatCode="_ * #,##0.000000_ ;_ * \-#,##0.000000_ ;_ * &quot;-&quot;??_ ;_ @_ "/>
  </numFmts>
  <fonts count="36">
    <font>
      <sz val="10"/>
      <name val="Arial"/>
    </font>
    <font>
      <sz val="10"/>
      <name val="Arial"/>
    </font>
    <font>
      <b/>
      <sz val="9"/>
      <name val="Arial"/>
      <family val="2"/>
    </font>
    <font>
      <sz val="9"/>
      <name val="Arial"/>
      <family val="2"/>
    </font>
    <font>
      <b/>
      <sz val="7"/>
      <name val="Arial"/>
      <family val="2"/>
    </font>
    <font>
      <sz val="8"/>
      <name val="Arial"/>
      <family val="2"/>
    </font>
    <font>
      <sz val="10"/>
      <name val="Tahoma"/>
      <family val="2"/>
    </font>
    <font>
      <sz val="12"/>
      <name val="Tahoma"/>
      <family val="2"/>
    </font>
    <font>
      <b/>
      <sz val="7"/>
      <name val="Tahoma"/>
      <family val="2"/>
    </font>
    <font>
      <b/>
      <sz val="9"/>
      <name val="Tahoma"/>
      <family val="2"/>
    </font>
    <font>
      <sz val="9"/>
      <name val="Tahoma"/>
      <family val="2"/>
    </font>
    <font>
      <i/>
      <sz val="9"/>
      <name val="Tahoma"/>
      <family val="2"/>
    </font>
    <font>
      <sz val="11"/>
      <name val="Tahoma"/>
      <family val="2"/>
    </font>
    <font>
      <i/>
      <sz val="11"/>
      <name val="Tahoma"/>
      <family val="2"/>
    </font>
    <font>
      <sz val="9"/>
      <name val="Times New Roman"/>
      <family val="1"/>
    </font>
    <font>
      <b/>
      <sz val="14"/>
      <name val="Tahoma"/>
      <family val="2"/>
    </font>
    <font>
      <sz val="14"/>
      <name val="Tahoma"/>
      <family val="2"/>
    </font>
    <font>
      <b/>
      <sz val="11"/>
      <name val="Tahoma"/>
      <family val="2"/>
    </font>
    <font>
      <sz val="11"/>
      <name val="Verdana"/>
      <family val="2"/>
    </font>
    <font>
      <b/>
      <sz val="11"/>
      <name val="Verdana"/>
      <family val="2"/>
    </font>
    <font>
      <b/>
      <sz val="8"/>
      <name val="Tahoma"/>
      <family val="2"/>
    </font>
    <font>
      <sz val="8"/>
      <name val="Tahoma"/>
      <family val="2"/>
    </font>
    <font>
      <b/>
      <sz val="10"/>
      <name val="Tahoma"/>
      <family val="2"/>
    </font>
    <font>
      <sz val="10"/>
      <name val="Arial"/>
      <family val="2"/>
    </font>
    <font>
      <b/>
      <sz val="10"/>
      <name val="Verdana"/>
      <family val="2"/>
    </font>
    <font>
      <i/>
      <sz val="11"/>
      <name val="Verdana"/>
      <family val="2"/>
    </font>
    <font>
      <b/>
      <sz val="5"/>
      <name val="Tahoma"/>
      <family val="2"/>
    </font>
    <font>
      <b/>
      <sz val="6"/>
      <name val="Tahoma"/>
      <family val="2"/>
    </font>
    <font>
      <sz val="6"/>
      <name val="Tahoma"/>
      <family val="2"/>
    </font>
    <font>
      <b/>
      <sz val="11"/>
      <name val="Arial"/>
      <family val="2"/>
    </font>
    <font>
      <b/>
      <sz val="11"/>
      <name val="Arial Narrow"/>
      <family val="2"/>
    </font>
    <font>
      <b/>
      <sz val="8"/>
      <name val="Arial"/>
      <family val="2"/>
    </font>
    <font>
      <sz val="8"/>
      <name val="Arial Narrow"/>
      <family val="2"/>
    </font>
    <font>
      <sz val="6"/>
      <name val="Arial"/>
      <family val="2"/>
    </font>
    <font>
      <sz val="10"/>
      <color indexed="8"/>
      <name val="Arial"/>
      <family val="2"/>
    </font>
    <font>
      <sz val="7"/>
      <name val="Arial"/>
      <family val="2"/>
    </font>
  </fonts>
  <fills count="4">
    <fill>
      <patternFill patternType="none"/>
    </fill>
    <fill>
      <patternFill patternType="gray125"/>
    </fill>
    <fill>
      <patternFill patternType="solid">
        <fgColor indexed="13"/>
        <bgColor indexed="64"/>
      </patternFill>
    </fill>
    <fill>
      <patternFill patternType="solid">
        <fgColor indexed="4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8"/>
      </right>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409">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2" fillId="0" borderId="0" xfId="0" applyFont="1" applyBorder="1" applyAlignment="1">
      <alignment vertical="top" wrapText="1"/>
    </xf>
    <xf numFmtId="0" fontId="6" fillId="0" borderId="0" xfId="0" applyFont="1"/>
    <xf numFmtId="0" fontId="7" fillId="0" borderId="0" xfId="0" applyFont="1"/>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6" fillId="0" borderId="0" xfId="0" applyFont="1" applyAlignment="1"/>
    <xf numFmtId="0" fontId="9" fillId="0" borderId="0" xfId="0" applyFont="1" applyAlignment="1">
      <alignment vertical="top" wrapText="1"/>
    </xf>
    <xf numFmtId="0" fontId="10" fillId="0" borderId="0" xfId="0" applyFont="1"/>
    <xf numFmtId="0" fontId="12" fillId="0" borderId="0" xfId="0" applyFont="1" applyAlignment="1">
      <alignment horizontal="left" vertical="top"/>
    </xf>
    <xf numFmtId="0" fontId="12" fillId="0" borderId="0" xfId="0" applyFont="1"/>
    <xf numFmtId="0" fontId="12" fillId="0" borderId="0" xfId="0" applyFont="1" applyAlignment="1"/>
    <xf numFmtId="0" fontId="9" fillId="0" borderId="0" xfId="0" applyFont="1"/>
    <xf numFmtId="0" fontId="9" fillId="0" borderId="0" xfId="0" applyFont="1" applyAlignment="1">
      <alignment horizontal="right"/>
    </xf>
    <xf numFmtId="0" fontId="10" fillId="0" borderId="0" xfId="0" applyFont="1" applyAlignment="1">
      <alignment horizontal="center" vertical="center"/>
    </xf>
    <xf numFmtId="0" fontId="10" fillId="0" borderId="1" xfId="0" applyFont="1" applyBorder="1" applyAlignment="1">
      <alignment horizontal="justify" vertical="top" wrapText="1"/>
    </xf>
    <xf numFmtId="0" fontId="13" fillId="0" borderId="0" xfId="0" applyFont="1" applyAlignment="1">
      <alignment horizontal="left" vertical="justify"/>
    </xf>
    <xf numFmtId="0" fontId="2" fillId="0" borderId="0" xfId="0" applyFont="1"/>
    <xf numFmtId="0" fontId="10" fillId="0" borderId="0" xfId="0" applyFont="1" applyAlignment="1"/>
    <xf numFmtId="0" fontId="9" fillId="0" borderId="0" xfId="0" applyFont="1" applyAlignment="1"/>
    <xf numFmtId="0" fontId="3" fillId="0" borderId="1" xfId="0" applyFont="1" applyBorder="1" applyAlignment="1">
      <alignment horizontal="justify" vertical="top" wrapText="1"/>
    </xf>
    <xf numFmtId="0" fontId="15" fillId="0" borderId="0" xfId="0" applyFont="1" applyAlignment="1">
      <alignment horizontal="center"/>
    </xf>
    <xf numFmtId="0" fontId="16" fillId="0" borderId="0" xfId="0" applyFont="1" applyAlignment="1"/>
    <xf numFmtId="0" fontId="16" fillId="0" borderId="0" xfId="0" applyFont="1"/>
    <xf numFmtId="0" fontId="12" fillId="0" borderId="0" xfId="0" applyFont="1" applyAlignment="1">
      <alignment horizontal="left" vertical="justify"/>
    </xf>
    <xf numFmtId="0" fontId="17" fillId="0" borderId="0" xfId="0" applyFont="1" applyAlignment="1">
      <alignment horizontal="left" vertical="justify"/>
    </xf>
    <xf numFmtId="0" fontId="17" fillId="0" borderId="0" xfId="0" applyFont="1" applyAlignment="1">
      <alignment horizontal="center" vertical="justify"/>
    </xf>
    <xf numFmtId="164" fontId="17" fillId="0" borderId="0" xfId="0" applyNumberFormat="1" applyFont="1" applyAlignment="1">
      <alignment vertical="justify"/>
    </xf>
    <xf numFmtId="0" fontId="18" fillId="0" borderId="0" xfId="0" applyFont="1" applyAlignment="1">
      <alignment horizontal="left" vertical="top"/>
    </xf>
    <xf numFmtId="0" fontId="18" fillId="0" borderId="0" xfId="0" applyFont="1"/>
    <xf numFmtId="0" fontId="18" fillId="0" borderId="0" xfId="0" applyFont="1" applyAlignment="1"/>
    <xf numFmtId="3" fontId="6" fillId="0" borderId="1" xfId="0" applyNumberFormat="1" applyFont="1" applyBorder="1" applyAlignment="1">
      <alignment horizontal="right" vertical="top" wrapText="1"/>
    </xf>
    <xf numFmtId="3" fontId="10"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0" fontId="10" fillId="0" borderId="0" xfId="0" applyFont="1" applyAlignment="1">
      <alignment horizontal="left"/>
    </xf>
    <xf numFmtId="3" fontId="10" fillId="0" borderId="0" xfId="0" applyNumberFormat="1" applyFont="1"/>
    <xf numFmtId="3" fontId="20" fillId="0" borderId="0" xfId="0" applyNumberFormat="1" applyFont="1" applyAlignment="1">
      <alignment horizontal="center"/>
    </xf>
    <xf numFmtId="0" fontId="21" fillId="0" borderId="0" xfId="0" applyFont="1"/>
    <xf numFmtId="0" fontId="21" fillId="0" borderId="0" xfId="0" applyFont="1" applyAlignment="1">
      <alignment horizontal="centerContinuous"/>
    </xf>
    <xf numFmtId="3" fontId="21" fillId="0" borderId="0" xfId="0" quotePrefix="1" applyNumberFormat="1" applyFont="1" applyAlignment="1">
      <alignment horizontal="left"/>
    </xf>
    <xf numFmtId="3" fontId="21" fillId="0" borderId="0" xfId="0" applyNumberFormat="1" applyFont="1"/>
    <xf numFmtId="3" fontId="21" fillId="0" borderId="0" xfId="0" applyNumberFormat="1" applyFont="1" applyAlignment="1">
      <alignment horizontal="center"/>
    </xf>
    <xf numFmtId="3" fontId="20" fillId="0" borderId="0" xfId="0" applyNumberFormat="1" applyFont="1"/>
    <xf numFmtId="3" fontId="9" fillId="0" borderId="0" xfId="0" applyNumberFormat="1" applyFont="1" applyAlignment="1">
      <alignment horizontal="right" vertical="top" wrapText="1"/>
    </xf>
    <xf numFmtId="3" fontId="21" fillId="0" borderId="1" xfId="0" applyNumberFormat="1" applyFont="1" applyBorder="1"/>
    <xf numFmtId="3" fontId="20" fillId="2" borderId="1" xfId="0" applyNumberFormat="1" applyFont="1" applyFill="1" applyBorder="1" applyAlignment="1">
      <alignment horizontal="right"/>
    </xf>
    <xf numFmtId="3" fontId="20" fillId="0" borderId="1" xfId="0" applyNumberFormat="1" applyFont="1" applyBorder="1" applyAlignment="1">
      <alignment horizontal="right"/>
    </xf>
    <xf numFmtId="3" fontId="21" fillId="2" borderId="1" xfId="0" applyNumberFormat="1" applyFont="1" applyFill="1" applyBorder="1" applyAlignment="1">
      <alignment horizontal="right"/>
    </xf>
    <xf numFmtId="3" fontId="21" fillId="0" borderId="1" xfId="0" applyNumberFormat="1" applyFont="1" applyBorder="1" applyAlignment="1">
      <alignment horizontal="right"/>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7" xfId="0" applyFont="1" applyBorder="1" applyAlignment="1">
      <alignment vertical="top" wrapText="1"/>
    </xf>
    <xf numFmtId="0" fontId="8" fillId="3" borderId="7" xfId="0" applyFont="1" applyFill="1" applyBorder="1" applyAlignment="1">
      <alignment horizontal="center" vertical="center" wrapText="1"/>
    </xf>
    <xf numFmtId="0" fontId="10" fillId="0" borderId="8"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9" fillId="3" borderId="13" xfId="0" applyFont="1" applyFill="1" applyBorder="1" applyAlignment="1">
      <alignment horizontal="center" vertical="top" wrapText="1"/>
    </xf>
    <xf numFmtId="0" fontId="9" fillId="3" borderId="13" xfId="0" applyFont="1" applyFill="1" applyBorder="1" applyAlignment="1">
      <alignment vertical="top" wrapText="1"/>
    </xf>
    <xf numFmtId="3" fontId="9" fillId="3" borderId="13" xfId="0" applyNumberFormat="1" applyFont="1" applyFill="1" applyBorder="1" applyAlignment="1">
      <alignment horizontal="right" vertical="top" wrapText="1"/>
    </xf>
    <xf numFmtId="168" fontId="9" fillId="3" borderId="14" xfId="0" applyNumberFormat="1" applyFont="1" applyFill="1" applyBorder="1" applyAlignment="1">
      <alignment horizontal="right" vertical="top"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3" fontId="9" fillId="3" borderId="15" xfId="0" applyNumberFormat="1" applyFont="1" applyFill="1" applyBorder="1" applyAlignment="1">
      <alignment horizontal="right" vertical="top" wrapText="1"/>
    </xf>
    <xf numFmtId="3" fontId="9" fillId="3" borderId="14" xfId="0" applyNumberFormat="1" applyFont="1" applyFill="1" applyBorder="1" applyAlignment="1">
      <alignment horizontal="right" vertical="top" wrapText="1"/>
    </xf>
    <xf numFmtId="3" fontId="9" fillId="0" borderId="0" xfId="0" applyNumberFormat="1" applyFont="1" applyBorder="1" applyAlignment="1">
      <alignment horizontal="right" vertical="top" wrapText="1"/>
    </xf>
    <xf numFmtId="0" fontId="10" fillId="0" borderId="5" xfId="0" applyFont="1" applyBorder="1" applyAlignment="1">
      <alignment horizontal="center" vertical="center" wrapText="1"/>
    </xf>
    <xf numFmtId="3" fontId="10" fillId="0" borderId="16" xfId="0" applyNumberFormat="1" applyFont="1" applyBorder="1" applyAlignment="1">
      <alignment horizontal="right" vertical="center" wrapText="1"/>
    </xf>
    <xf numFmtId="0" fontId="10" fillId="0" borderId="5" xfId="0" applyFont="1" applyBorder="1" applyAlignment="1">
      <alignment vertical="top" wrapText="1"/>
    </xf>
    <xf numFmtId="3" fontId="10" fillId="0" borderId="16" xfId="0" applyNumberFormat="1" applyFont="1" applyBorder="1" applyAlignment="1">
      <alignment horizontal="right" vertical="top" wrapText="1"/>
    </xf>
    <xf numFmtId="0" fontId="10" fillId="0" borderId="6" xfId="0" applyFont="1" applyBorder="1" applyAlignment="1">
      <alignment vertical="top" wrapText="1"/>
    </xf>
    <xf numFmtId="0" fontId="11" fillId="0" borderId="7" xfId="0" applyFont="1" applyBorder="1" applyAlignment="1">
      <alignment vertical="top" wrapText="1"/>
    </xf>
    <xf numFmtId="3" fontId="10" fillId="0" borderId="7" xfId="0" applyNumberFormat="1" applyFont="1" applyBorder="1" applyAlignment="1">
      <alignment horizontal="right" vertical="top" wrapText="1"/>
    </xf>
    <xf numFmtId="3" fontId="10" fillId="0" borderId="17" xfId="0" applyNumberFormat="1" applyFont="1" applyBorder="1" applyAlignment="1">
      <alignment horizontal="right" vertical="top" wrapText="1"/>
    </xf>
    <xf numFmtId="0" fontId="4" fillId="3" borderId="7" xfId="0" applyFont="1" applyFill="1" applyBorder="1" applyAlignment="1">
      <alignment horizontal="center" vertical="center" wrapText="1"/>
    </xf>
    <xf numFmtId="0" fontId="3" fillId="0" borderId="8" xfId="0" applyFont="1" applyBorder="1" applyAlignment="1">
      <alignment vertical="top" wrapText="1"/>
    </xf>
    <xf numFmtId="0" fontId="3" fillId="0" borderId="9" xfId="0" applyFont="1" applyBorder="1" applyAlignment="1">
      <alignment vertical="top" wrapText="1"/>
    </xf>
    <xf numFmtId="3" fontId="6" fillId="0" borderId="9" xfId="0" applyNumberFormat="1" applyFont="1" applyBorder="1" applyAlignment="1">
      <alignment horizontal="right" vertical="top" wrapText="1"/>
    </xf>
    <xf numFmtId="0" fontId="3" fillId="0" borderId="9" xfId="0" applyFont="1" applyBorder="1" applyAlignment="1">
      <alignment horizontal="center" vertical="top" wrapText="1"/>
    </xf>
    <xf numFmtId="0" fontId="3" fillId="0" borderId="9" xfId="0" applyFont="1" applyBorder="1" applyAlignment="1">
      <alignment horizontal="left" vertical="top" wrapText="1"/>
    </xf>
    <xf numFmtId="0" fontId="3" fillId="0" borderId="18"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17" xfId="0" applyFont="1" applyBorder="1" applyAlignment="1">
      <alignment vertical="top" wrapText="1"/>
    </xf>
    <xf numFmtId="3" fontId="2" fillId="3" borderId="14" xfId="0" applyNumberFormat="1" applyFont="1" applyFill="1" applyBorder="1" applyAlignment="1">
      <alignment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wrapText="1"/>
    </xf>
    <xf numFmtId="0" fontId="9" fillId="3" borderId="15" xfId="0" applyFont="1" applyFill="1" applyBorder="1" applyAlignment="1">
      <alignment horizontal="left" vertical="center" wrapText="1"/>
    </xf>
    <xf numFmtId="0" fontId="9" fillId="3" borderId="14" xfId="0" applyFont="1" applyFill="1" applyBorder="1" applyAlignment="1">
      <alignment horizontal="center" vertical="top" wrapText="1"/>
    </xf>
    <xf numFmtId="0" fontId="9" fillId="0" borderId="8" xfId="0" applyFont="1" applyBorder="1" applyAlignment="1">
      <alignment horizontal="left"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20" fillId="3" borderId="7" xfId="0" applyNumberFormat="1" applyFont="1" applyFill="1" applyBorder="1" applyAlignment="1">
      <alignment horizontal="center"/>
    </xf>
    <xf numFmtId="3" fontId="20" fillId="0" borderId="8" xfId="0" applyNumberFormat="1" applyFont="1" applyBorder="1"/>
    <xf numFmtId="3" fontId="21" fillId="0" borderId="5" xfId="0" applyNumberFormat="1" applyFont="1" applyBorder="1"/>
    <xf numFmtId="3" fontId="20" fillId="0" borderId="5" xfId="0" applyNumberFormat="1" applyFont="1" applyBorder="1"/>
    <xf numFmtId="3" fontId="20" fillId="0" borderId="6" xfId="0" applyNumberFormat="1" applyFont="1" applyBorder="1"/>
    <xf numFmtId="0" fontId="12"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vertical="justify"/>
    </xf>
    <xf numFmtId="167" fontId="19" fillId="0" borderId="0" xfId="0" applyNumberFormat="1" applyFont="1" applyAlignment="1">
      <alignment vertical="justify"/>
    </xf>
    <xf numFmtId="0" fontId="19" fillId="0" borderId="0" xfId="0" applyFont="1" applyAlignment="1">
      <alignment vertical="justify"/>
    </xf>
    <xf numFmtId="0" fontId="12" fillId="0" borderId="0" xfId="0" applyFont="1" applyAlignment="1">
      <alignment wrapText="1"/>
    </xf>
    <xf numFmtId="167" fontId="22" fillId="0" borderId="0" xfId="0" applyNumberFormat="1" applyFont="1" applyAlignment="1">
      <alignment horizontal="right" vertical="justify"/>
    </xf>
    <xf numFmtId="164" fontId="22" fillId="0" borderId="0" xfId="0" applyNumberFormat="1" applyFont="1" applyAlignment="1">
      <alignment vertical="justify"/>
    </xf>
    <xf numFmtId="16" fontId="10" fillId="0" borderId="7" xfId="0" applyNumberFormat="1" applyFont="1" applyBorder="1" applyAlignment="1">
      <alignment horizontal="left" vertical="top" wrapText="1"/>
    </xf>
    <xf numFmtId="1" fontId="10" fillId="0" borderId="7" xfId="0" applyNumberFormat="1" applyFont="1" applyBorder="1" applyAlignment="1">
      <alignment horizontal="center" vertical="top" wrapText="1"/>
    </xf>
    <xf numFmtId="0" fontId="9" fillId="0" borderId="0" xfId="0" applyFont="1" applyBorder="1" applyAlignment="1">
      <alignment vertical="top" wrapText="1"/>
    </xf>
    <xf numFmtId="0" fontId="9" fillId="3" borderId="15" xfId="0" applyFont="1" applyFill="1" applyBorder="1" applyAlignment="1">
      <alignment vertical="top" wrapText="1"/>
    </xf>
    <xf numFmtId="3" fontId="10" fillId="0" borderId="21" xfId="0" applyNumberFormat="1" applyFont="1" applyBorder="1" applyAlignment="1">
      <alignment vertical="top" wrapText="1"/>
    </xf>
    <xf numFmtId="3" fontId="9" fillId="3" borderId="14" xfId="0" applyNumberFormat="1" applyFont="1" applyFill="1" applyBorder="1" applyAlignment="1">
      <alignment vertical="top" wrapText="1"/>
    </xf>
    <xf numFmtId="0" fontId="6" fillId="0" borderId="0" xfId="0" applyFont="1" applyBorder="1"/>
    <xf numFmtId="0" fontId="22" fillId="3" borderId="15" xfId="0" applyFont="1" applyFill="1" applyBorder="1"/>
    <xf numFmtId="3" fontId="22" fillId="3" borderId="14" xfId="0" applyNumberFormat="1" applyFont="1" applyFill="1" applyBorder="1"/>
    <xf numFmtId="3" fontId="21" fillId="0" borderId="0" xfId="0" applyNumberFormat="1" applyFont="1" applyAlignment="1">
      <alignment horizontal="left"/>
    </xf>
    <xf numFmtId="0" fontId="3" fillId="0" borderId="0" xfId="0" applyFont="1" applyBorder="1" applyAlignment="1">
      <alignment horizontal="center" vertical="top" wrapText="1"/>
    </xf>
    <xf numFmtId="0" fontId="3" fillId="0" borderId="10" xfId="0" applyFont="1" applyBorder="1" applyAlignment="1">
      <alignment vertical="top" wrapText="1"/>
    </xf>
    <xf numFmtId="0" fontId="3" fillId="0" borderId="11" xfId="0" applyFont="1" applyBorder="1" applyAlignment="1">
      <alignment horizontal="justify" vertical="top" wrapText="1"/>
    </xf>
    <xf numFmtId="0" fontId="10" fillId="0" borderId="1" xfId="0" applyFont="1" applyBorder="1" applyAlignment="1">
      <alignment horizontal="left" vertical="center" wrapText="1"/>
    </xf>
    <xf numFmtId="0" fontId="9" fillId="0" borderId="22"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10" fillId="0" borderId="11" xfId="0" applyFont="1" applyBorder="1" applyAlignment="1">
      <alignment horizontal="left" vertical="top" wrapText="1"/>
    </xf>
    <xf numFmtId="0" fontId="10" fillId="0" borderId="25" xfId="0" applyFont="1" applyBorder="1" applyAlignment="1">
      <alignment horizontal="left" vertical="top" wrapText="1"/>
    </xf>
    <xf numFmtId="0" fontId="10" fillId="0" borderId="20" xfId="0" applyFont="1" applyBorder="1" applyAlignment="1">
      <alignment horizontal="left" vertical="top" wrapText="1"/>
    </xf>
    <xf numFmtId="3" fontId="20" fillId="0" borderId="0" xfId="0" applyNumberFormat="1" applyFont="1" applyAlignment="1">
      <alignment horizontal="left"/>
    </xf>
    <xf numFmtId="0" fontId="18" fillId="0" borderId="0" xfId="0" applyFont="1" applyAlignment="1">
      <alignment vertical="center" wrapText="1"/>
    </xf>
    <xf numFmtId="0" fontId="18" fillId="0" borderId="0" xfId="0" applyFont="1" applyAlignment="1">
      <alignment wrapText="1"/>
    </xf>
    <xf numFmtId="167" fontId="24" fillId="0" borderId="0" xfId="0" applyNumberFormat="1" applyFont="1" applyAlignment="1">
      <alignment horizontal="right" vertical="justify"/>
    </xf>
    <xf numFmtId="0" fontId="25" fillId="0" borderId="0" xfId="0" applyFont="1" applyAlignment="1">
      <alignment horizontal="left" vertical="justify"/>
    </xf>
    <xf numFmtId="164" fontId="24" fillId="0" borderId="0" xfId="0" applyNumberFormat="1" applyFont="1" applyAlignment="1">
      <alignment vertical="justify"/>
    </xf>
    <xf numFmtId="3" fontId="20" fillId="0" borderId="1" xfId="0" applyNumberFormat="1" applyFont="1" applyBorder="1"/>
    <xf numFmtId="3" fontId="20" fillId="0" borderId="1" xfId="0" applyNumberFormat="1" applyFont="1" applyBorder="1" applyAlignment="1">
      <alignment horizontal="center"/>
    </xf>
    <xf numFmtId="0" fontId="21" fillId="0" borderId="1" xfId="0" applyFont="1" applyBorder="1"/>
    <xf numFmtId="0" fontId="21" fillId="0" borderId="2" xfId="0" applyFont="1" applyBorder="1"/>
    <xf numFmtId="0" fontId="21" fillId="0" borderId="2" xfId="0" applyFont="1" applyBorder="1" applyAlignment="1">
      <alignment wrapText="1"/>
    </xf>
    <xf numFmtId="3" fontId="26" fillId="3" borderId="7" xfId="0" applyNumberFormat="1" applyFont="1" applyFill="1" applyBorder="1" applyAlignment="1">
      <alignment horizontal="center"/>
    </xf>
    <xf numFmtId="3" fontId="27" fillId="0" borderId="9" xfId="0" applyNumberFormat="1" applyFont="1" applyBorder="1" applyAlignment="1">
      <alignment horizontal="right"/>
    </xf>
    <xf numFmtId="3" fontId="27" fillId="0" borderId="16" xfId="0" applyNumberFormat="1" applyFont="1" applyBorder="1" applyAlignment="1">
      <alignment horizontal="right"/>
    </xf>
    <xf numFmtId="3" fontId="27" fillId="0" borderId="1" xfId="0" applyNumberFormat="1" applyFont="1" applyBorder="1" applyAlignment="1">
      <alignment horizontal="right"/>
    </xf>
    <xf numFmtId="3" fontId="28" fillId="0" borderId="1" xfId="0" applyNumberFormat="1" applyFont="1" applyBorder="1" applyAlignment="1">
      <alignment horizontal="right"/>
    </xf>
    <xf numFmtId="3" fontId="27" fillId="0" borderId="7" xfId="0" applyNumberFormat="1" applyFont="1" applyBorder="1" applyAlignment="1">
      <alignment horizontal="right"/>
    </xf>
    <xf numFmtId="3" fontId="27" fillId="0" borderId="17" xfId="0" applyNumberFormat="1" applyFont="1" applyBorder="1" applyAlignment="1">
      <alignment horizontal="right"/>
    </xf>
    <xf numFmtId="3" fontId="27" fillId="3" borderId="14" xfId="0" applyNumberFormat="1" applyFont="1" applyFill="1" applyBorder="1" applyAlignment="1">
      <alignment horizontal="right"/>
    </xf>
    <xf numFmtId="0" fontId="28" fillId="0" borderId="0" xfId="0" applyFont="1"/>
    <xf numFmtId="168" fontId="10" fillId="0" borderId="26" xfId="0" applyNumberFormat="1" applyFont="1" applyBorder="1" applyAlignment="1">
      <alignment horizontal="center" vertical="top" wrapText="1"/>
    </xf>
    <xf numFmtId="0" fontId="19" fillId="0" borderId="0" xfId="0" applyFont="1" applyAlignment="1">
      <alignment horizontal="justify"/>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8" fillId="0" borderId="0" xfId="0" applyFont="1" applyAlignment="1">
      <alignment horizontal="left"/>
    </xf>
    <xf numFmtId="0" fontId="10" fillId="0" borderId="0" xfId="0" applyFont="1" applyBorder="1" applyAlignment="1">
      <alignment horizontal="center" vertical="top" wrapText="1"/>
    </xf>
    <xf numFmtId="0" fontId="3" fillId="0" borderId="0" xfId="0" applyFont="1" applyBorder="1" applyAlignment="1">
      <alignment horizontal="justify" vertical="top" wrapText="1"/>
    </xf>
    <xf numFmtId="3" fontId="6" fillId="0" borderId="0" xfId="0" applyNumberFormat="1" applyFont="1" applyBorder="1" applyAlignment="1">
      <alignment horizontal="right" vertical="top" wrapText="1"/>
    </xf>
    <xf numFmtId="0" fontId="10" fillId="0" borderId="0" xfId="0" applyFont="1" applyBorder="1"/>
    <xf numFmtId="167" fontId="29" fillId="0" borderId="0" xfId="0" applyNumberFormat="1" applyFont="1" applyAlignment="1">
      <alignment horizontal="right" vertical="justify"/>
    </xf>
    <xf numFmtId="164" fontId="29" fillId="0" borderId="0" xfId="0" applyNumberFormat="1" applyFont="1" applyAlignment="1">
      <alignment vertical="justify"/>
    </xf>
    <xf numFmtId="3" fontId="6" fillId="0" borderId="9" xfId="0" applyNumberFormat="1" applyFont="1" applyBorder="1" applyAlignment="1">
      <alignment horizontal="justify" vertical="top" wrapText="1"/>
    </xf>
    <xf numFmtId="3" fontId="6" fillId="0" borderId="1" xfId="0" applyNumberFormat="1" applyFont="1" applyBorder="1" applyAlignment="1">
      <alignment horizontal="justify" vertical="top" wrapText="1"/>
    </xf>
    <xf numFmtId="3" fontId="6" fillId="0" borderId="1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3" fontId="6" fillId="0" borderId="11" xfId="0" applyNumberFormat="1" applyFont="1" applyBorder="1" applyAlignment="1">
      <alignment horizontal="justify" vertical="top" wrapText="1"/>
    </xf>
    <xf numFmtId="3" fontId="6" fillId="0" borderId="1" xfId="0" applyNumberFormat="1" applyFont="1" applyBorder="1" applyAlignment="1">
      <alignment horizontal="center" vertical="center" wrapText="1"/>
    </xf>
    <xf numFmtId="0" fontId="10" fillId="0" borderId="2" xfId="0" applyFont="1" applyBorder="1" applyAlignment="1">
      <alignment horizontal="justify" vertical="top" wrapText="1"/>
    </xf>
    <xf numFmtId="3" fontId="10" fillId="0" borderId="27" xfId="0" applyNumberFormat="1" applyFont="1" applyBorder="1" applyAlignment="1">
      <alignment horizontal="center" vertical="center" wrapText="1"/>
    </xf>
    <xf numFmtId="0" fontId="15" fillId="0" borderId="0" xfId="0" applyFont="1" applyAlignment="1"/>
    <xf numFmtId="0" fontId="31" fillId="0" borderId="1" xfId="0" applyFont="1" applyBorder="1" applyAlignment="1"/>
    <xf numFmtId="16"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166" fontId="10" fillId="0" borderId="16" xfId="1" applyFont="1" applyBorder="1" applyAlignment="1">
      <alignment horizontal="center" vertical="center" wrapText="1"/>
    </xf>
    <xf numFmtId="166" fontId="10" fillId="0" borderId="1" xfId="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9" xfId="0" applyNumberFormat="1" applyFont="1" applyBorder="1" applyAlignment="1">
      <alignment horizontal="justify" vertical="top" wrapText="1"/>
    </xf>
    <xf numFmtId="16"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17" fontId="3" fillId="0" borderId="1" xfId="0" applyNumberFormat="1" applyFont="1" applyBorder="1" applyAlignment="1">
      <alignment horizontal="center" vertical="center" wrapText="1"/>
    </xf>
    <xf numFmtId="17" fontId="10" fillId="0" borderId="1" xfId="0" applyNumberFormat="1" applyFont="1" applyBorder="1" applyAlignment="1">
      <alignment horizontal="center" vertical="center" wrapText="1"/>
    </xf>
    <xf numFmtId="0" fontId="5" fillId="0" borderId="1" xfId="0" applyNumberFormat="1" applyFont="1" applyBorder="1" applyAlignment="1">
      <alignment horizontal="justify" vertical="top" wrapText="1"/>
    </xf>
    <xf numFmtId="0" fontId="5" fillId="0" borderId="1" xfId="0" applyFont="1" applyBorder="1" applyAlignment="1">
      <alignment horizontal="justify" vertical="top" wrapText="1"/>
    </xf>
    <xf numFmtId="166" fontId="10" fillId="0" borderId="16" xfId="1" applyFont="1" applyBorder="1" applyAlignment="1">
      <alignment horizontal="right" vertical="top" wrapText="1"/>
    </xf>
    <xf numFmtId="0" fontId="21" fillId="0" borderId="1" xfId="0" applyFont="1" applyBorder="1" applyAlignment="1">
      <alignment horizontal="center" vertical="center" wrapText="1"/>
    </xf>
    <xf numFmtId="16"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166" fontId="21" fillId="0" borderId="1" xfId="1" applyFont="1" applyBorder="1" applyAlignment="1">
      <alignment horizontal="center" vertical="center" wrapText="1"/>
    </xf>
    <xf numFmtId="166" fontId="21" fillId="0" borderId="16" xfId="1" applyFont="1" applyBorder="1" applyAlignment="1">
      <alignment horizontal="center" vertical="center" wrapText="1"/>
    </xf>
    <xf numFmtId="0" fontId="0" fillId="0" borderId="1" xfId="0" applyBorder="1"/>
    <xf numFmtId="0" fontId="3" fillId="0" borderId="1" xfId="0" applyFont="1" applyBorder="1"/>
    <xf numFmtId="166" fontId="5" fillId="0" borderId="1" xfId="1" applyFont="1" applyBorder="1"/>
    <xf numFmtId="166" fontId="27" fillId="0" borderId="9" xfId="1" applyFont="1" applyBorder="1" applyAlignment="1">
      <alignment horizontal="right"/>
    </xf>
    <xf numFmtId="166" fontId="33" fillId="0" borderId="1" xfId="1" applyFont="1" applyBorder="1"/>
    <xf numFmtId="166" fontId="27" fillId="0" borderId="16" xfId="1" applyFont="1" applyBorder="1" applyAlignment="1">
      <alignment horizontal="right"/>
    </xf>
    <xf numFmtId="166" fontId="27" fillId="0" borderId="2" xfId="1" applyFont="1" applyBorder="1" applyAlignment="1">
      <alignment horizontal="right"/>
    </xf>
    <xf numFmtId="166" fontId="27" fillId="0" borderId="1" xfId="1" applyFont="1" applyBorder="1" applyAlignment="1">
      <alignment horizontal="right"/>
    </xf>
    <xf numFmtId="166" fontId="28" fillId="0" borderId="1" xfId="1" applyFont="1" applyBorder="1" applyAlignment="1">
      <alignment horizontal="right"/>
    </xf>
    <xf numFmtId="0" fontId="17" fillId="0" borderId="0" xfId="0" applyFont="1" applyAlignment="1"/>
    <xf numFmtId="166" fontId="29" fillId="0" borderId="0" xfId="1" applyFont="1" applyAlignment="1">
      <alignment horizontal="right" vertical="justify"/>
    </xf>
    <xf numFmtId="166" fontId="29" fillId="0" borderId="0" xfId="1" applyFont="1" applyAlignment="1">
      <alignment vertical="justify"/>
    </xf>
    <xf numFmtId="0" fontId="34" fillId="0" borderId="24" xfId="0" applyFont="1" applyBorder="1" applyAlignment="1">
      <alignment horizontal="justify" vertical="top" wrapText="1"/>
    </xf>
    <xf numFmtId="0" fontId="23" fillId="0" borderId="1" xfId="0" applyFont="1" applyBorder="1" applyAlignment="1">
      <alignment horizontal="justify" vertical="top" wrapText="1"/>
    </xf>
    <xf numFmtId="0" fontId="23" fillId="0" borderId="11" xfId="0" applyFont="1" applyBorder="1" applyAlignment="1">
      <alignment horizontal="justify" vertical="top" wrapText="1"/>
    </xf>
    <xf numFmtId="3" fontId="10" fillId="0" borderId="9" xfId="0" applyNumberFormat="1" applyFont="1" applyBorder="1" applyAlignment="1">
      <alignment horizontal="center" vertical="center" wrapText="1"/>
    </xf>
    <xf numFmtId="0" fontId="10" fillId="0" borderId="11" xfId="0" applyFont="1" applyBorder="1" applyAlignment="1">
      <alignment horizontal="center" vertical="center" wrapText="1"/>
    </xf>
    <xf numFmtId="3" fontId="10" fillId="0" borderId="11" xfId="0" applyNumberFormat="1" applyFont="1" applyBorder="1" applyAlignment="1">
      <alignment horizontal="center" vertical="center" wrapText="1"/>
    </xf>
    <xf numFmtId="168" fontId="10" fillId="0" borderId="18" xfId="0" applyNumberFormat="1" applyFont="1" applyBorder="1" applyAlignment="1">
      <alignment horizontal="center" vertical="center" wrapText="1"/>
    </xf>
    <xf numFmtId="168" fontId="10" fillId="0" borderId="4" xfId="0" applyNumberFormat="1" applyFont="1" applyBorder="1" applyAlignment="1">
      <alignment horizontal="center" vertical="center" wrapText="1"/>
    </xf>
    <xf numFmtId="168" fontId="10" fillId="0" borderId="16" xfId="0" applyNumberFormat="1" applyFont="1" applyBorder="1" applyAlignment="1">
      <alignment horizontal="center" vertical="center" wrapText="1"/>
    </xf>
    <xf numFmtId="166" fontId="10" fillId="0" borderId="9" xfId="1" applyFont="1" applyBorder="1" applyAlignment="1">
      <alignment horizontal="center" vertical="center" wrapText="1"/>
    </xf>
    <xf numFmtId="166" fontId="3" fillId="0" borderId="1" xfId="1" applyFont="1" applyBorder="1" applyAlignment="1">
      <alignment horizontal="center" vertical="center" wrapText="1"/>
    </xf>
    <xf numFmtId="166" fontId="10" fillId="0" borderId="11" xfId="1" applyFont="1" applyBorder="1" applyAlignment="1">
      <alignment horizontal="center" vertical="center" wrapText="1"/>
    </xf>
    <xf numFmtId="166" fontId="3" fillId="0" borderId="9" xfId="1" applyFont="1" applyBorder="1" applyAlignment="1">
      <alignment horizontal="center" vertical="center" wrapText="1"/>
    </xf>
    <xf numFmtId="166" fontId="3" fillId="0" borderId="11" xfId="1" applyFont="1" applyBorder="1" applyAlignment="1">
      <alignment horizontal="center" vertical="center" wrapText="1"/>
    </xf>
    <xf numFmtId="166" fontId="2" fillId="3" borderId="13" xfId="1" applyFont="1" applyFill="1" applyBorder="1" applyAlignment="1">
      <alignment horizontal="right" vertical="top" wrapText="1"/>
    </xf>
    <xf numFmtId="166" fontId="3" fillId="0" borderId="1" xfId="1" applyNumberFormat="1" applyFont="1" applyBorder="1" applyAlignment="1">
      <alignment horizontal="center" vertical="center" wrapText="1"/>
    </xf>
    <xf numFmtId="169" fontId="9" fillId="0" borderId="0" xfId="1" applyNumberFormat="1" applyFont="1"/>
    <xf numFmtId="166" fontId="9" fillId="3" borderId="14" xfId="1" applyFont="1" applyFill="1" applyBorder="1" applyAlignment="1">
      <alignment horizontal="right" vertical="top" wrapText="1"/>
    </xf>
    <xf numFmtId="0" fontId="3" fillId="0" borderId="9" xfId="0" applyFont="1" applyBorder="1" applyAlignment="1">
      <alignment horizontal="center" vertical="center" wrapText="1"/>
    </xf>
    <xf numFmtId="166" fontId="6" fillId="0" borderId="9" xfId="1" applyFont="1" applyBorder="1" applyAlignment="1">
      <alignment horizontal="center" vertical="center" wrapText="1"/>
    </xf>
    <xf numFmtId="166" fontId="6" fillId="0" borderId="1" xfId="1" applyFont="1" applyBorder="1" applyAlignment="1">
      <alignment horizontal="center" vertical="center" wrapText="1"/>
    </xf>
    <xf numFmtId="166" fontId="6" fillId="0" borderId="11" xfId="1" applyFont="1" applyBorder="1" applyAlignment="1">
      <alignment horizontal="center" vertical="center" wrapText="1"/>
    </xf>
    <xf numFmtId="166" fontId="2" fillId="3" borderId="19" xfId="1" applyFont="1" applyFill="1" applyBorder="1" applyAlignment="1">
      <alignment vertical="top" wrapText="1"/>
    </xf>
    <xf numFmtId="0" fontId="3" fillId="0" borderId="3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1" xfId="0" applyFont="1" applyBorder="1" applyAlignment="1">
      <alignment vertical="top" wrapText="1"/>
    </xf>
    <xf numFmtId="0" fontId="14" fillId="0" borderId="1" xfId="0" applyFont="1" applyBorder="1" applyAlignment="1">
      <alignment horizontal="center" vertical="top" wrapText="1"/>
    </xf>
    <xf numFmtId="3" fontId="0" fillId="0" borderId="0" xfId="0" applyNumberFormat="1"/>
    <xf numFmtId="166" fontId="27" fillId="3" borderId="13" xfId="1" applyFont="1" applyFill="1" applyBorder="1" applyAlignment="1">
      <alignment horizontal="right"/>
    </xf>
    <xf numFmtId="166" fontId="9" fillId="0" borderId="18" xfId="1" applyFont="1" applyBorder="1" applyAlignment="1">
      <alignment horizontal="right" vertical="top" wrapText="1"/>
    </xf>
    <xf numFmtId="166" fontId="10" fillId="0" borderId="17" xfId="1" applyFont="1" applyBorder="1" applyAlignment="1">
      <alignment horizontal="right" vertical="top" wrapText="1"/>
    </xf>
    <xf numFmtId="0" fontId="17" fillId="0" borderId="0" xfId="0" applyFont="1" applyAlignment="1">
      <alignment vertical="top"/>
    </xf>
    <xf numFmtId="166" fontId="27" fillId="0" borderId="16" xfId="1" applyNumberFormat="1" applyFont="1" applyBorder="1" applyAlignment="1">
      <alignment horizontal="right"/>
    </xf>
    <xf numFmtId="166" fontId="28" fillId="0" borderId="1" xfId="1" applyNumberFormat="1" applyFont="1" applyBorder="1" applyAlignment="1">
      <alignment horizontal="right"/>
    </xf>
    <xf numFmtId="166" fontId="3" fillId="0" borderId="1" xfId="0" applyNumberFormat="1" applyFont="1" applyBorder="1" applyAlignment="1">
      <alignment horizontal="justify" vertical="top" wrapText="1"/>
    </xf>
    <xf numFmtId="3" fontId="31" fillId="0" borderId="8" xfId="0" applyNumberFormat="1" applyFont="1" applyBorder="1"/>
    <xf numFmtId="3" fontId="5" fillId="0" borderId="9" xfId="0" applyNumberFormat="1" applyFont="1" applyBorder="1"/>
    <xf numFmtId="3" fontId="31" fillId="2" borderId="9" xfId="0" applyNumberFormat="1" applyFont="1" applyFill="1" applyBorder="1" applyAlignment="1">
      <alignment horizontal="right"/>
    </xf>
    <xf numFmtId="3" fontId="31" fillId="0" borderId="9" xfId="0" applyNumberFormat="1" applyFont="1" applyBorder="1" applyAlignment="1">
      <alignment horizontal="right"/>
    </xf>
    <xf numFmtId="3" fontId="31" fillId="0" borderId="18" xfId="0" applyNumberFormat="1" applyFont="1" applyBorder="1" applyAlignment="1">
      <alignment horizontal="right"/>
    </xf>
    <xf numFmtId="3" fontId="5" fillId="0" borderId="5" xfId="0" applyNumberFormat="1" applyFont="1" applyBorder="1"/>
    <xf numFmtId="3" fontId="5" fillId="0" borderId="1" xfId="0" applyNumberFormat="1" applyFont="1" applyBorder="1"/>
    <xf numFmtId="3" fontId="23" fillId="2" borderId="1" xfId="0" applyNumberFormat="1" applyFont="1" applyFill="1" applyBorder="1" applyAlignment="1">
      <alignment horizontal="right"/>
    </xf>
    <xf numFmtId="3" fontId="31" fillId="0" borderId="16" xfId="0" applyNumberFormat="1" applyFont="1" applyBorder="1" applyAlignment="1">
      <alignment horizontal="right"/>
    </xf>
    <xf numFmtId="3" fontId="5" fillId="2" borderId="1" xfId="0" applyNumberFormat="1" applyFont="1" applyFill="1" applyBorder="1" applyAlignment="1">
      <alignment horizontal="right"/>
    </xf>
    <xf numFmtId="3" fontId="31" fillId="0" borderId="5" xfId="0" applyNumberFormat="1" applyFont="1" applyBorder="1"/>
    <xf numFmtId="3" fontId="31" fillId="0" borderId="1" xfId="0" applyNumberFormat="1" applyFont="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applyAlignment="1">
      <alignment wrapText="1"/>
    </xf>
    <xf numFmtId="3" fontId="31" fillId="2" borderId="1" xfId="0" applyNumberFormat="1" applyFont="1" applyFill="1" applyBorder="1" applyAlignment="1">
      <alignment horizontal="right"/>
    </xf>
    <xf numFmtId="3" fontId="31" fillId="0" borderId="6" xfId="0" applyNumberFormat="1" applyFont="1" applyBorder="1"/>
    <xf numFmtId="3" fontId="5" fillId="0" borderId="7" xfId="0" applyNumberFormat="1" applyFont="1" applyBorder="1"/>
    <xf numFmtId="3" fontId="31" fillId="2" borderId="7" xfId="0" applyNumberFormat="1" applyFont="1" applyFill="1" applyBorder="1" applyAlignment="1">
      <alignment horizontal="right"/>
    </xf>
    <xf numFmtId="3" fontId="31" fillId="0" borderId="7" xfId="0" applyNumberFormat="1" applyFont="1" applyBorder="1" applyAlignment="1">
      <alignment horizontal="right"/>
    </xf>
    <xf numFmtId="3" fontId="31" fillId="0" borderId="17" xfId="0" applyNumberFormat="1" applyFont="1" applyBorder="1" applyAlignment="1">
      <alignment horizontal="right"/>
    </xf>
    <xf numFmtId="3" fontId="31" fillId="3" borderId="13" xfId="0" applyNumberFormat="1" applyFont="1" applyFill="1" applyBorder="1" applyAlignment="1">
      <alignment horizontal="right"/>
    </xf>
    <xf numFmtId="3" fontId="20" fillId="0" borderId="0" xfId="0" applyNumberFormat="1" applyFont="1" applyAlignment="1"/>
    <xf numFmtId="3" fontId="21" fillId="0" borderId="0" xfId="0" applyNumberFormat="1" applyFont="1" applyAlignment="1"/>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6" fillId="0" borderId="42"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6" fillId="0" borderId="26" xfId="0" applyFont="1" applyBorder="1" applyAlignment="1">
      <alignment horizontal="center"/>
    </xf>
    <xf numFmtId="0" fontId="6" fillId="0" borderId="0" xfId="0" applyFont="1" applyBorder="1" applyAlignment="1">
      <alignment horizontal="center"/>
    </xf>
    <xf numFmtId="0" fontId="6" fillId="0" borderId="22" xfId="0" applyFont="1" applyBorder="1" applyAlignment="1">
      <alignment horizontal="center"/>
    </xf>
    <xf numFmtId="0" fontId="6" fillId="0" borderId="27"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2" fillId="0" borderId="25" xfId="0" applyFont="1" applyBorder="1" applyAlignment="1">
      <alignment horizontal="center"/>
    </xf>
    <xf numFmtId="0" fontId="32" fillId="0" borderId="47" xfId="0" applyFont="1" applyBorder="1" applyAlignment="1">
      <alignment horizontal="center"/>
    </xf>
    <xf numFmtId="0" fontId="32" fillId="0" borderId="20" xfId="0" applyFont="1" applyBorder="1" applyAlignment="1">
      <alignment horizontal="center"/>
    </xf>
    <xf numFmtId="0" fontId="18" fillId="0" borderId="0" xfId="0" applyFont="1" applyAlignment="1">
      <alignment horizontal="left" vertical="justify"/>
    </xf>
    <xf numFmtId="0" fontId="9" fillId="3" borderId="9" xfId="0" applyFont="1" applyFill="1" applyBorder="1" applyAlignment="1">
      <alignment horizontal="center" vertical="center" wrapText="1"/>
    </xf>
    <xf numFmtId="0" fontId="29" fillId="0" borderId="0" xfId="0" applyFont="1" applyAlignment="1">
      <alignment horizontal="left" vertical="justify"/>
    </xf>
    <xf numFmtId="0" fontId="18" fillId="0" borderId="0" xfId="0" applyFont="1" applyAlignment="1">
      <alignment horizontal="left" vertical="top"/>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8" fillId="0" borderId="0" xfId="0" applyFont="1" applyAlignment="1">
      <alignment horizontal="left"/>
    </xf>
    <xf numFmtId="0" fontId="19" fillId="0" borderId="0" xfId="0" applyFont="1" applyAlignment="1">
      <alignment horizontal="justify"/>
    </xf>
    <xf numFmtId="0" fontId="9" fillId="3" borderId="2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7" fillId="0" borderId="0" xfId="0" applyFont="1" applyAlignment="1">
      <alignment horizontal="left"/>
    </xf>
    <xf numFmtId="0" fontId="9" fillId="3" borderId="7" xfId="0" applyFont="1" applyFill="1" applyBorder="1" applyAlignment="1">
      <alignment horizontal="center" vertical="center" wrapText="1"/>
    </xf>
    <xf numFmtId="165" fontId="9" fillId="3" borderId="9" xfId="2" applyFont="1" applyFill="1" applyBorder="1" applyAlignment="1">
      <alignment horizontal="center" vertical="center" wrapText="1"/>
    </xf>
    <xf numFmtId="165" fontId="9" fillId="3" borderId="7" xfId="2" applyFont="1" applyFill="1" applyBorder="1" applyAlignment="1">
      <alignment horizontal="center" vertical="center" wrapText="1"/>
    </xf>
    <xf numFmtId="0" fontId="9" fillId="3" borderId="26" xfId="0" applyFont="1" applyFill="1" applyBorder="1" applyAlignment="1">
      <alignment horizontal="center" vertical="top" wrapText="1"/>
    </xf>
    <xf numFmtId="0" fontId="9" fillId="3" borderId="0" xfId="0" applyFont="1" applyFill="1" applyBorder="1" applyAlignment="1">
      <alignment horizontal="center" vertical="top" wrapText="1"/>
    </xf>
    <xf numFmtId="0" fontId="9" fillId="0" borderId="0" xfId="0" applyFont="1" applyBorder="1" applyAlignment="1">
      <alignment horizontal="left" vertical="top" wrapText="1"/>
    </xf>
    <xf numFmtId="0" fontId="9" fillId="3" borderId="18"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7" fillId="0" borderId="0" xfId="0" applyFont="1" applyAlignment="1">
      <alignment horizontal="left" wrapText="1"/>
    </xf>
    <xf numFmtId="0" fontId="12" fillId="0" borderId="0" xfId="0" applyFont="1" applyAlignment="1">
      <alignment horizontal="left"/>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164" fontId="29" fillId="0" borderId="0" xfId="0" applyNumberFormat="1" applyFont="1" applyAlignment="1">
      <alignment horizontal="left" vertical="justify"/>
    </xf>
    <xf numFmtId="167" fontId="17" fillId="3" borderId="9" xfId="0" applyNumberFormat="1" applyFont="1" applyFill="1" applyBorder="1" applyAlignment="1">
      <alignment horizontal="center" vertical="justify"/>
    </xf>
    <xf numFmtId="166" fontId="29" fillId="0" borderId="0" xfId="1" applyFont="1" applyAlignment="1">
      <alignment horizontal="left" vertical="justify"/>
    </xf>
    <xf numFmtId="0" fontId="9" fillId="3" borderId="5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1" xfId="0" applyFont="1" applyFill="1" applyBorder="1" applyAlignment="1">
      <alignment horizontal="center" vertical="top" wrapText="1"/>
    </xf>
    <xf numFmtId="0" fontId="9" fillId="3" borderId="32" xfId="0" applyFont="1" applyFill="1" applyBorder="1" applyAlignment="1">
      <alignment horizontal="center" vertical="top" wrapText="1"/>
    </xf>
    <xf numFmtId="0" fontId="9" fillId="3" borderId="48"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21" xfId="0" applyFont="1" applyFill="1" applyBorder="1" applyAlignment="1">
      <alignment horizontal="center" vertical="center" wrapText="1"/>
    </xf>
    <xf numFmtId="166" fontId="29" fillId="0" borderId="0" xfId="1" applyFont="1" applyAlignment="1">
      <alignment horizontal="center" vertical="justify"/>
    </xf>
    <xf numFmtId="0" fontId="2" fillId="3" borderId="2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31" xfId="0" applyFont="1" applyFill="1" applyBorder="1" applyAlignment="1">
      <alignment horizontal="right" vertical="top" wrapText="1"/>
    </xf>
    <xf numFmtId="0" fontId="2" fillId="3" borderId="32" xfId="0" applyFont="1" applyFill="1" applyBorder="1" applyAlignment="1">
      <alignment horizontal="right" vertical="top" wrapText="1"/>
    </xf>
    <xf numFmtId="0" fontId="2" fillId="3" borderId="55" xfId="0" applyFont="1" applyFill="1" applyBorder="1" applyAlignment="1">
      <alignment horizontal="left" vertical="top" wrapText="1"/>
    </xf>
    <xf numFmtId="0" fontId="2" fillId="3" borderId="38" xfId="0" applyFont="1" applyFill="1" applyBorder="1" applyAlignment="1">
      <alignment horizontal="left" vertical="top" wrapText="1"/>
    </xf>
    <xf numFmtId="0" fontId="17" fillId="0" borderId="0" xfId="0" applyFont="1" applyAlignment="1">
      <alignment horizontal="center"/>
    </xf>
    <xf numFmtId="0" fontId="2" fillId="0" borderId="0" xfId="0" applyFont="1" applyBorder="1" applyAlignment="1">
      <alignment horizontal="left" vertical="top"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10" fillId="0" borderId="25" xfId="0" applyFont="1" applyBorder="1" applyAlignment="1">
      <alignment horizontal="left" vertical="top" wrapText="1"/>
    </xf>
    <xf numFmtId="0" fontId="10" fillId="0" borderId="20"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9" fillId="3" borderId="39" xfId="0" applyFont="1" applyFill="1" applyBorder="1" applyAlignment="1">
      <alignment horizontal="center" vertical="top" wrapText="1"/>
    </xf>
    <xf numFmtId="0" fontId="9" fillId="0" borderId="34" xfId="0" applyFont="1" applyBorder="1" applyAlignment="1">
      <alignment horizontal="left" vertical="center" wrapText="1"/>
    </xf>
    <xf numFmtId="0" fontId="9" fillId="0" borderId="36" xfId="0" applyFont="1" applyBorder="1" applyAlignment="1">
      <alignment horizontal="left" vertical="center" wrapText="1"/>
    </xf>
    <xf numFmtId="3" fontId="21" fillId="0" borderId="0" xfId="0" applyNumberFormat="1" applyFont="1" applyAlignment="1">
      <alignment horizontal="left"/>
    </xf>
    <xf numFmtId="0" fontId="21" fillId="0" borderId="0" xfId="0" applyFont="1" applyAlignment="1">
      <alignment horizontal="center"/>
    </xf>
    <xf numFmtId="3" fontId="20" fillId="0" borderId="0" xfId="0" applyNumberFormat="1" applyFont="1" applyAlignment="1">
      <alignment horizontal="left"/>
    </xf>
    <xf numFmtId="3" fontId="20" fillId="3" borderId="9" xfId="0" applyNumberFormat="1" applyFont="1" applyFill="1" applyBorder="1" applyAlignment="1">
      <alignment horizontal="center"/>
    </xf>
    <xf numFmtId="3" fontId="20" fillId="3" borderId="9" xfId="0" applyNumberFormat="1" applyFont="1" applyFill="1" applyBorder="1" applyAlignment="1">
      <alignment horizontal="center" vertical="center"/>
    </xf>
    <xf numFmtId="3" fontId="20" fillId="3" borderId="7" xfId="0" applyNumberFormat="1" applyFont="1" applyFill="1" applyBorder="1" applyAlignment="1">
      <alignment horizontal="center" vertical="center"/>
    </xf>
    <xf numFmtId="3" fontId="20" fillId="3" borderId="40" xfId="0" applyNumberFormat="1" applyFont="1" applyFill="1" applyBorder="1" applyAlignment="1">
      <alignment horizontal="center" vertical="center"/>
    </xf>
    <xf numFmtId="3" fontId="20" fillId="3" borderId="41" xfId="0" applyNumberFormat="1" applyFont="1" applyFill="1" applyBorder="1" applyAlignment="1">
      <alignment horizontal="center" vertical="center"/>
    </xf>
    <xf numFmtId="3" fontId="20" fillId="3" borderId="28" xfId="0" applyNumberFormat="1" applyFont="1" applyFill="1" applyBorder="1" applyAlignment="1">
      <alignment horizontal="center"/>
    </xf>
    <xf numFmtId="3" fontId="20" fillId="3" borderId="19" xfId="0" applyNumberFormat="1" applyFont="1" applyFill="1" applyBorder="1" applyAlignment="1">
      <alignment horizontal="center"/>
    </xf>
    <xf numFmtId="3" fontId="20" fillId="3" borderId="29" xfId="0" applyNumberFormat="1" applyFont="1" applyFill="1" applyBorder="1" applyAlignment="1">
      <alignment horizontal="center" wrapText="1"/>
    </xf>
    <xf numFmtId="3" fontId="20" fillId="3" borderId="30" xfId="0" applyNumberFormat="1" applyFont="1" applyFill="1" applyBorder="1" applyAlignment="1">
      <alignment horizontal="center" wrapText="1"/>
    </xf>
    <xf numFmtId="3" fontId="21" fillId="0" borderId="25" xfId="0" applyNumberFormat="1" applyFont="1" applyBorder="1" applyAlignment="1">
      <alignment horizontal="left"/>
    </xf>
    <xf numFmtId="3" fontId="21" fillId="0" borderId="20" xfId="0" applyNumberFormat="1" applyFont="1" applyBorder="1" applyAlignment="1">
      <alignment horizontal="left"/>
    </xf>
    <xf numFmtId="3" fontId="21" fillId="0" borderId="37" xfId="0" applyNumberFormat="1" applyFont="1" applyBorder="1" applyAlignment="1">
      <alignment horizontal="left"/>
    </xf>
    <xf numFmtId="3" fontId="21" fillId="0" borderId="38" xfId="0" applyNumberFormat="1" applyFont="1" applyBorder="1" applyAlignment="1">
      <alignment horizontal="left"/>
    </xf>
    <xf numFmtId="3" fontId="21" fillId="0" borderId="25" xfId="0" applyNumberFormat="1" applyFont="1" applyBorder="1" applyAlignment="1">
      <alignment horizontal="left" wrapText="1"/>
    </xf>
    <xf numFmtId="3" fontId="21" fillId="0" borderId="20" xfId="0" applyNumberFormat="1" applyFont="1" applyBorder="1" applyAlignment="1">
      <alignment horizontal="left" wrapText="1"/>
    </xf>
    <xf numFmtId="3" fontId="21" fillId="0" borderId="25" xfId="0" applyNumberFormat="1" applyFont="1" applyBorder="1" applyAlignment="1">
      <alignment horizontal="center" wrapText="1"/>
    </xf>
    <xf numFmtId="3" fontId="21" fillId="0" borderId="20" xfId="0" applyNumberFormat="1" applyFont="1" applyBorder="1" applyAlignment="1">
      <alignment horizontal="center" wrapText="1"/>
    </xf>
    <xf numFmtId="3" fontId="20" fillId="3" borderId="35" xfId="0" applyNumberFormat="1" applyFont="1" applyFill="1" applyBorder="1" applyAlignment="1">
      <alignment horizontal="center"/>
    </xf>
    <xf numFmtId="3" fontId="20" fillId="3" borderId="36" xfId="0" applyNumberFormat="1" applyFont="1" applyFill="1" applyBorder="1" applyAlignment="1">
      <alignment horizontal="center"/>
    </xf>
    <xf numFmtId="3" fontId="21" fillId="0" borderId="1" xfId="0" applyNumberFormat="1" applyFont="1" applyBorder="1" applyAlignment="1">
      <alignment horizontal="left"/>
    </xf>
    <xf numFmtId="3" fontId="21" fillId="0" borderId="27" xfId="0" applyNumberFormat="1" applyFont="1" applyBorder="1" applyAlignment="1">
      <alignment horizontal="left"/>
    </xf>
    <xf numFmtId="3" fontId="21" fillId="0" borderId="46" xfId="0" applyNumberFormat="1" applyFont="1" applyBorder="1" applyAlignment="1">
      <alignment horizontal="left"/>
    </xf>
    <xf numFmtId="0" fontId="18" fillId="0" borderId="0" xfId="0" applyFont="1" applyAlignment="1">
      <alignment horizontal="left" vertical="center" wrapText="1"/>
    </xf>
    <xf numFmtId="0" fontId="19" fillId="0" borderId="0" xfId="0" applyFont="1" applyAlignment="1">
      <alignment horizontal="left" vertical="center" wrapText="1"/>
    </xf>
    <xf numFmtId="3" fontId="31" fillId="3" borderId="56" xfId="0" applyNumberFormat="1" applyFont="1" applyFill="1" applyBorder="1" applyAlignment="1">
      <alignment horizontal="left"/>
    </xf>
    <xf numFmtId="3" fontId="31" fillId="3" borderId="48" xfId="0" applyNumberFormat="1" applyFont="1" applyFill="1" applyBorder="1" applyAlignment="1">
      <alignment horizontal="left"/>
    </xf>
    <xf numFmtId="3" fontId="20" fillId="3" borderId="51" xfId="0" applyNumberFormat="1" applyFont="1" applyFill="1" applyBorder="1" applyAlignment="1">
      <alignment horizontal="center"/>
    </xf>
    <xf numFmtId="3" fontId="20" fillId="3" borderId="33" xfId="0" applyNumberFormat="1" applyFont="1" applyFill="1" applyBorder="1" applyAlignment="1">
      <alignment horizontal="center"/>
    </xf>
    <xf numFmtId="3" fontId="26" fillId="3" borderId="38" xfId="0" applyNumberFormat="1" applyFont="1" applyFill="1" applyBorder="1" applyAlignment="1">
      <alignment horizontal="center"/>
    </xf>
    <xf numFmtId="3" fontId="21" fillId="0" borderId="2" xfId="0" applyNumberFormat="1" applyFont="1" applyBorder="1" applyAlignment="1">
      <alignment horizontal="left"/>
    </xf>
    <xf numFmtId="3" fontId="20" fillId="3" borderId="51" xfId="0" applyNumberFormat="1" applyFont="1" applyFill="1" applyBorder="1" applyAlignment="1">
      <alignment horizontal="center" vertical="center"/>
    </xf>
    <xf numFmtId="3" fontId="20" fillId="3" borderId="57"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xf>
    <xf numFmtId="3" fontId="20" fillId="3" borderId="58" xfId="0" applyNumberFormat="1" applyFont="1" applyFill="1" applyBorder="1" applyAlignment="1">
      <alignment horizontal="center" vertical="center"/>
    </xf>
    <xf numFmtId="3" fontId="35" fillId="0" borderId="25" xfId="0" applyNumberFormat="1" applyFont="1" applyBorder="1" applyAlignment="1">
      <alignment horizontal="left" wrapText="1"/>
    </xf>
    <xf numFmtId="3" fontId="35" fillId="0" borderId="20" xfId="0" applyNumberFormat="1" applyFont="1" applyBorder="1" applyAlignment="1">
      <alignment horizontal="left" wrapText="1"/>
    </xf>
    <xf numFmtId="3" fontId="33" fillId="0" borderId="25" xfId="0" applyNumberFormat="1" applyFont="1" applyBorder="1" applyAlignment="1">
      <alignment horizontal="left" wrapText="1"/>
    </xf>
    <xf numFmtId="3" fontId="33" fillId="0" borderId="20" xfId="0" applyNumberFormat="1" applyFont="1" applyBorder="1" applyAlignment="1">
      <alignment horizontal="left" wrapText="1"/>
    </xf>
    <xf numFmtId="166" fontId="27" fillId="3" borderId="32" xfId="1" applyFont="1" applyFill="1" applyBorder="1" applyAlignment="1">
      <alignment horizontal="right"/>
    </xf>
    <xf numFmtId="3" fontId="20" fillId="3" borderId="31" xfId="0" applyNumberFormat="1" applyFont="1" applyFill="1" applyBorder="1" applyAlignment="1">
      <alignment horizontal="center"/>
    </xf>
    <xf numFmtId="3" fontId="20" fillId="3" borderId="59" xfId="0" applyNumberFormat="1" applyFont="1" applyFill="1" applyBorder="1" applyAlignment="1">
      <alignment horizontal="center"/>
    </xf>
    <xf numFmtId="3" fontId="20" fillId="3" borderId="60" xfId="0" applyNumberFormat="1" applyFont="1" applyFill="1" applyBorder="1" applyAlignment="1">
      <alignment horizontal="center"/>
    </xf>
    <xf numFmtId="0" fontId="19" fillId="0" borderId="0" xfId="0" applyFont="1" applyAlignment="1">
      <alignment vertical="center" wrapText="1"/>
    </xf>
  </cellXfs>
  <cellStyles count="3">
    <cellStyle name="Millares" xfId="1" builtinId="3"/>
    <cellStyle name="Moneda"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125" b="1" i="0" u="none" strike="noStrike" baseline="0">
                <a:solidFill>
                  <a:srgbClr val="000000"/>
                </a:solidFill>
                <a:latin typeface="Verdana"/>
                <a:ea typeface="Verdana"/>
                <a:cs typeface="Verdana"/>
              </a:defRPr>
            </a:pPr>
            <a:r>
              <a:rPr lang="es-ES"/>
              <a:t>DISTRIBUCIÓN RECURSO ADM APROVECH AGUAS - 2009</a:t>
            </a:r>
          </a:p>
        </c:rich>
      </c:tx>
      <c:layout>
        <c:manualLayout>
          <c:xMode val="edge"/>
          <c:yMode val="edge"/>
          <c:x val="0.21495098039215688"/>
          <c:y val="4.1031371078615174E-2"/>
        </c:manualLayout>
      </c:layout>
      <c:spPr>
        <a:noFill/>
        <a:ln w="25400">
          <a:noFill/>
        </a:ln>
      </c:spPr>
    </c:title>
    <c:view3D>
      <c:rotY val="200"/>
      <c:perspective val="0"/>
    </c:view3D>
    <c:plotArea>
      <c:layout>
        <c:manualLayout>
          <c:layoutTarget val="inner"/>
          <c:xMode val="edge"/>
          <c:yMode val="edge"/>
          <c:x val="0.54"/>
          <c:y val="2.3821160285998734E-3"/>
          <c:w val="0.32919287937621261"/>
          <c:h val="0.29761973962923088"/>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Lbls>
            <c:dLbl>
              <c:idx val="0"/>
              <c:layout>
                <c:manualLayout>
                  <c:x val="0.18807271722613619"/>
                  <c:y val="0.10319045690643444"/>
                </c:manualLayout>
              </c:layout>
              <c:dLblPos val="bestFit"/>
              <c:showCatName val="1"/>
              <c:showPercent val="1"/>
            </c:dLbl>
            <c:dLbl>
              <c:idx val="1"/>
              <c:layout>
                <c:manualLayout>
                  <c:x val="-0.38707599969121503"/>
                  <c:y val="0.24336657917760279"/>
                </c:manualLayout>
              </c:layout>
              <c:tx>
                <c:rich>
                  <a:bodyPr/>
                  <a:lstStyle/>
                  <a:p>
                    <a:r>
                      <a:rPr lang="en-US"/>
                      <a:t>Servicios (Contrato)
8%</a:t>
                    </a:r>
                  </a:p>
                </c:rich>
              </c:tx>
              <c:dLblPos val="bestFit"/>
              <c:showCatName val="1"/>
              <c:showPercent val="1"/>
            </c:dLbl>
            <c:dLbl>
              <c:idx val="2"/>
              <c:layout>
                <c:manualLayout>
                  <c:x val="3.0472496201132827E-2"/>
                  <c:y val="-2.6860044702849056E-2"/>
                </c:manualLayout>
              </c:layout>
              <c:dLblPos val="bestFit"/>
              <c:showCatName val="1"/>
              <c:showPercent val="1"/>
            </c:dLbl>
            <c:dLbl>
              <c:idx val="3"/>
              <c:layout>
                <c:manualLayout>
                  <c:x val="0.31372259533734742"/>
                  <c:y val="0.43647594050743654"/>
                </c:manualLayout>
              </c:layout>
              <c:dLblPos val="bestFit"/>
              <c:showCatName val="1"/>
              <c:showPercent val="1"/>
            </c:dLbl>
            <c:dLbl>
              <c:idx val="19"/>
              <c:layout>
                <c:manualLayout>
                  <c:x val="-0.3494844256600278"/>
                  <c:y val="3.3333333333333333E-2"/>
                </c:manualLayout>
              </c:layout>
              <c:tx>
                <c:rich>
                  <a:bodyPr/>
                  <a:lstStyle/>
                  <a:p>
                    <a:r>
                      <a:rPr lang="en-US"/>
                      <a:t>Al Interior del Departamento
0%</a:t>
                    </a:r>
                  </a:p>
                </c:rich>
              </c:tx>
              <c:showCatName val="1"/>
              <c:showPercent val="1"/>
            </c:dLbl>
            <c:dLbl>
              <c:idx val="34"/>
              <c:layout/>
              <c:tx>
                <c:rich>
                  <a:bodyPr/>
                  <a:lstStyle/>
                  <a:p>
                    <a:r>
                      <a:rPr lang="en-US"/>
                      <a:t>Insumos</a:t>
                    </a:r>
                    <a:r>
                      <a:rPr lang="en-US" baseline="0"/>
                      <a:t> del </a:t>
                    </a:r>
                    <a:r>
                      <a:rPr lang="en-US"/>
                      <a:t>Proyecto
0%</a:t>
                    </a:r>
                  </a:p>
                </c:rich>
              </c:tx>
              <c:showCatName val="1"/>
              <c:showPercent val="1"/>
            </c:dLbl>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s-ES"/>
              </a:p>
            </c:txPr>
            <c:showCatName val="1"/>
            <c:showPercent val="1"/>
            <c:showLeaderLines val="1"/>
          </c:dLbls>
          <c:cat>
            <c:strRef>
              <c:f>[1]grafico!$D$9:$D$44</c:f>
              <c:strCache>
                <c:ptCount val="36"/>
                <c:pt idx="0">
                  <c:v>Servicios Personales</c:v>
                </c:pt>
                <c:pt idx="1">
                  <c:v>SERVICIOS (CONTRATO)</c:v>
                </c:pt>
                <c:pt idx="2">
                  <c:v>SERVICIOS (PLANTA)</c:v>
                </c:pt>
                <c:pt idx="3">
                  <c:v>Gastos Generales</c:v>
                </c:pt>
                <c:pt idx="4">
                  <c:v>MAQUINARIA Y EQUIPOS</c:v>
                </c:pt>
                <c:pt idx="5">
                  <c:v>MATERIALES Y SUMINISTRO</c:v>
                </c:pt>
                <c:pt idx="6">
                  <c:v>DE OFICINA</c:v>
                </c:pt>
                <c:pt idx="7">
                  <c:v>DE ASEO</c:v>
                </c:pt>
                <c:pt idx="8">
                  <c:v>DE FOTOCOPIADO</c:v>
                </c:pt>
                <c:pt idx="9">
                  <c:v>MANTENIMIENTO EN GENERAL</c:v>
                </c:pt>
                <c:pt idx="10">
                  <c:v>SERVICIOS PUBLICOS</c:v>
                </c:pt>
                <c:pt idx="11">
                  <c:v>ENERGIA</c:v>
                </c:pt>
                <c:pt idx="12">
                  <c:v>AGUA</c:v>
                </c:pt>
                <c:pt idx="13">
                  <c:v>TELEFONO</c:v>
                </c:pt>
                <c:pt idx="14">
                  <c:v>ARRENDAMIENTOS</c:v>
                </c:pt>
                <c:pt idx="15">
                  <c:v>DE INMUEBLES</c:v>
                </c:pt>
                <c:pt idx="16">
                  <c:v>DE EQUIPOS</c:v>
                </c:pt>
                <c:pt idx="17">
                  <c:v>VIATICOS</c:v>
                </c:pt>
                <c:pt idx="18">
                  <c:v>AL INTERIOR DEL PAIS</c:v>
                </c:pt>
                <c:pt idx="19">
                  <c:v>AL INTERIOR DEL DEPARTAMENTO</c:v>
                </c:pt>
                <c:pt idx="20">
                  <c:v>AL EXTERIOR</c:v>
                </c:pt>
                <c:pt idx="21">
                  <c:v>IMPRESOS Y PUBLICACIONES</c:v>
                </c:pt>
                <c:pt idx="22">
                  <c:v>COMUNICACION Y TRANSPORTE</c:v>
                </c:pt>
                <c:pt idx="23">
                  <c:v>SEGUROS</c:v>
                </c:pt>
                <c:pt idx="24">
                  <c:v>IMPUESTOS - TASAS Y MULTAS</c:v>
                </c:pt>
                <c:pt idx="25">
                  <c:v>COMBUSTIBLE Y PEAJES</c:v>
                </c:pt>
                <c:pt idx="26">
                  <c:v>REPARACIONES DE VEHICULOS</c:v>
                </c:pt>
                <c:pt idx="27">
                  <c:v>DOTACION PERSONAL</c:v>
                </c:pt>
                <c:pt idx="28">
                  <c:v>BIENESTAR SOCIAL</c:v>
                </c:pt>
                <c:pt idx="29">
                  <c:v>CAPACITACION</c:v>
                </c:pt>
                <c:pt idx="30">
                  <c:v>GRUPO</c:v>
                </c:pt>
                <c:pt idx="31">
                  <c:v>PERSONAL</c:v>
                </c:pt>
                <c:pt idx="32">
                  <c:v>IMPREVISTO</c:v>
                </c:pt>
                <c:pt idx="33">
                  <c:v>OTROS(PERS X INVERS)</c:v>
                </c:pt>
                <c:pt idx="34">
                  <c:v>INSUMO DEL PROYECTO</c:v>
                </c:pt>
                <c:pt idx="35">
                  <c:v>Convenios Y Contratos</c:v>
                </c:pt>
              </c:strCache>
            </c:strRef>
          </c:cat>
          <c:val>
            <c:numRef>
              <c:f>[1]grafico!$E$9:$E$44</c:f>
              <c:numCache>
                <c:formatCode>General</c:formatCode>
                <c:ptCount val="36"/>
                <c:pt idx="0">
                  <c:v>70390000</c:v>
                </c:pt>
                <c:pt idx="1">
                  <c:v>70390000</c:v>
                </c:pt>
                <c:pt idx="2">
                  <c:v>0</c:v>
                </c:pt>
                <c:pt idx="3">
                  <c:v>49581260</c:v>
                </c:pt>
                <c:pt idx="4">
                  <c:v>0</c:v>
                </c:pt>
                <c:pt idx="5">
                  <c:v>7436260</c:v>
                </c:pt>
                <c:pt idx="9">
                  <c:v>0</c:v>
                </c:pt>
                <c:pt idx="10">
                  <c:v>0</c:v>
                </c:pt>
                <c:pt idx="14">
                  <c:v>0</c:v>
                </c:pt>
                <c:pt idx="17">
                  <c:v>27145000</c:v>
                </c:pt>
                <c:pt idx="21">
                  <c:v>0</c:v>
                </c:pt>
                <c:pt idx="22">
                  <c:v>0</c:v>
                </c:pt>
                <c:pt idx="23">
                  <c:v>0</c:v>
                </c:pt>
                <c:pt idx="24">
                  <c:v>0</c:v>
                </c:pt>
                <c:pt idx="25">
                  <c:v>0</c:v>
                </c:pt>
                <c:pt idx="26">
                  <c:v>0</c:v>
                </c:pt>
                <c:pt idx="27">
                  <c:v>0</c:v>
                </c:pt>
                <c:pt idx="28">
                  <c:v>0</c:v>
                </c:pt>
                <c:pt idx="29">
                  <c:v>6000000</c:v>
                </c:pt>
                <c:pt idx="32">
                  <c:v>0</c:v>
                </c:pt>
                <c:pt idx="33">
                  <c:v>0</c:v>
                </c:pt>
                <c:pt idx="34">
                  <c:v>0</c:v>
                </c:pt>
                <c:pt idx="35">
                  <c:v>680028740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Verdana"/>
          <a:ea typeface="Verdana"/>
          <a:cs typeface="Verdana"/>
        </a:defRPr>
      </a:pPr>
      <a:endParaRPr lang="es-ES"/>
    </a:p>
  </c:txPr>
  <c:printSettings>
    <c:headerFooter alignWithMargins="0"/>
    <c:pageMargins b="1" l="0.75000000000000033" r="0.75000000000000033"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228601</xdr:colOff>
      <xdr:row>0</xdr:row>
      <xdr:rowOff>85725</xdr:rowOff>
    </xdr:from>
    <xdr:to>
      <xdr:col>2</xdr:col>
      <xdr:colOff>628651</xdr:colOff>
      <xdr:row>5</xdr:row>
      <xdr:rowOff>44990</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628651" y="85725"/>
          <a:ext cx="2171700" cy="89271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0</xdr:row>
      <xdr:rowOff>85725</xdr:rowOff>
    </xdr:from>
    <xdr:to>
      <xdr:col>2</xdr:col>
      <xdr:colOff>1628775</xdr:colOff>
      <xdr:row>5</xdr:row>
      <xdr:rowOff>133350</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28625" y="85725"/>
          <a:ext cx="3038475"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2</xdr:col>
      <xdr:colOff>714375</xdr:colOff>
      <xdr:row>5</xdr:row>
      <xdr:rowOff>133350</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790825" cy="923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2</xdr:col>
      <xdr:colOff>714375</xdr:colOff>
      <xdr:row>5</xdr:row>
      <xdr:rowOff>133350</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3657600" cy="923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323850</xdr:colOff>
      <xdr:row>0</xdr:row>
      <xdr:rowOff>19050</xdr:rowOff>
    </xdr:from>
    <xdr:to>
      <xdr:col>2</xdr:col>
      <xdr:colOff>1123950</xdr:colOff>
      <xdr:row>5</xdr:row>
      <xdr:rowOff>123825</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695325" y="19050"/>
          <a:ext cx="3448050" cy="9239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323850</xdr:colOff>
      <xdr:row>0</xdr:row>
      <xdr:rowOff>19050</xdr:rowOff>
    </xdr:from>
    <xdr:to>
      <xdr:col>2</xdr:col>
      <xdr:colOff>1123950</xdr:colOff>
      <xdr:row>5</xdr:row>
      <xdr:rowOff>123825</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695325" y="19050"/>
          <a:ext cx="3448050" cy="9239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352426</xdr:colOff>
      <xdr:row>0</xdr:row>
      <xdr:rowOff>28574</xdr:rowOff>
    </xdr:from>
    <xdr:to>
      <xdr:col>2</xdr:col>
      <xdr:colOff>381001</xdr:colOff>
      <xdr:row>5</xdr:row>
      <xdr:rowOff>104774</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52426" y="28574"/>
          <a:ext cx="2019300" cy="8096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352426</xdr:colOff>
      <xdr:row>0</xdr:row>
      <xdr:rowOff>28574</xdr:rowOff>
    </xdr:from>
    <xdr:to>
      <xdr:col>2</xdr:col>
      <xdr:colOff>381001</xdr:colOff>
      <xdr:row>5</xdr:row>
      <xdr:rowOff>104774</xdr:rowOff>
    </xdr:to>
    <xdr:pic>
      <xdr:nvPicPr>
        <xdr:cNvPr id="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52426" y="28574"/>
          <a:ext cx="2162175" cy="8096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38100</xdr:colOff>
      <xdr:row>13</xdr:row>
      <xdr:rowOff>28575</xdr:rowOff>
    </xdr:from>
    <xdr:to>
      <xdr:col>11</xdr:col>
      <xdr:colOff>495300</xdr:colOff>
      <xdr:row>24</xdr:row>
      <xdr:rowOff>123825</xdr:rowOff>
    </xdr:to>
    <xdr:graphicFrame macro="">
      <xdr:nvGraphicFramePr>
        <xdr:cNvPr id="13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2</xdr:col>
      <xdr:colOff>714375</xdr:colOff>
      <xdr:row>5</xdr:row>
      <xdr:rowOff>133350</xdr:rowOff>
    </xdr:to>
    <xdr:pic>
      <xdr:nvPicPr>
        <xdr:cNvPr id="3" name="Picture 2" descr="Logo"/>
        <xdr:cNvPicPr>
          <a:picLocks noChangeAspect="1" noChangeArrowheads="1"/>
        </xdr:cNvPicPr>
      </xdr:nvPicPr>
      <xdr:blipFill>
        <a:blip xmlns:r="http://schemas.openxmlformats.org/officeDocument/2006/relationships" r:embed="rId2" cstate="print"/>
        <a:srcRect/>
        <a:stretch>
          <a:fillRect/>
        </a:stretch>
      </xdr:blipFill>
      <xdr:spPr bwMode="auto">
        <a:xfrm>
          <a:off x="38100" y="28575"/>
          <a:ext cx="2886075" cy="110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ULIO%20CURVELO/Escritorio/POA%20DENITIVO%20FORT%20ORD%20AMB%20TTORIAL%20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A-01"/>
      <sheetName val="POA-02"/>
      <sheetName val="POA-03"/>
      <sheetName val="POA-04"/>
      <sheetName val="POA-05"/>
      <sheetName val="POA-06"/>
      <sheetName val="POA-07"/>
      <sheetName val="grafico"/>
      <sheetName val="PRESXACT"/>
      <sheetName val="VIATICOS Y TRANS"/>
      <sheetName val="GTO-MENSUALIZADO"/>
      <sheetName val="SITXACT"/>
      <sheetName val="Hoja1"/>
      <sheetName val="SALDOS"/>
    </sheetNames>
    <sheetDataSet>
      <sheetData sheetId="0">
        <row r="6">
          <cell r="C6">
            <v>0</v>
          </cell>
        </row>
      </sheetData>
      <sheetData sheetId="1"/>
      <sheetData sheetId="2"/>
      <sheetData sheetId="3"/>
      <sheetData sheetId="4"/>
      <sheetData sheetId="5">
        <row r="13">
          <cell r="D13">
            <v>0</v>
          </cell>
        </row>
        <row r="14">
          <cell r="D14">
            <v>0</v>
          </cell>
        </row>
        <row r="15">
          <cell r="D15">
            <v>27145000</v>
          </cell>
        </row>
        <row r="16">
          <cell r="D16">
            <v>0</v>
          </cell>
        </row>
        <row r="17">
          <cell r="D17">
            <v>9000000</v>
          </cell>
        </row>
        <row r="20">
          <cell r="D20">
            <v>0</v>
          </cell>
        </row>
        <row r="22">
          <cell r="D22">
            <v>0</v>
          </cell>
        </row>
      </sheetData>
      <sheetData sheetId="6"/>
      <sheetData sheetId="7">
        <row r="9">
          <cell r="D9" t="str">
            <v>Servicios Personales</v>
          </cell>
          <cell r="E9">
            <v>70390000</v>
          </cell>
        </row>
        <row r="10">
          <cell r="D10" t="str">
            <v>SERVICIOS (CONTRATO)</v>
          </cell>
          <cell r="E10">
            <v>70390000</v>
          </cell>
        </row>
        <row r="11">
          <cell r="D11" t="str">
            <v>SERVICIOS (PLANTA)</v>
          </cell>
          <cell r="E11">
            <v>0</v>
          </cell>
        </row>
        <row r="12">
          <cell r="D12" t="str">
            <v>Gastos Generales</v>
          </cell>
          <cell r="E12">
            <v>49581260</v>
          </cell>
        </row>
        <row r="13">
          <cell r="D13" t="str">
            <v>MAQUINARIA Y EQUIPOS</v>
          </cell>
          <cell r="E13">
            <v>0</v>
          </cell>
        </row>
        <row r="14">
          <cell r="D14" t="str">
            <v>MATERIALES Y SUMINISTRO</v>
          </cell>
          <cell r="E14">
            <v>7436260</v>
          </cell>
        </row>
        <row r="15">
          <cell r="D15" t="str">
            <v>DE OFICINA</v>
          </cell>
        </row>
        <row r="16">
          <cell r="D16" t="str">
            <v>DE ASEO</v>
          </cell>
        </row>
        <row r="17">
          <cell r="D17" t="str">
            <v>DE FOTOCOPIADO</v>
          </cell>
        </row>
        <row r="18">
          <cell r="D18" t="str">
            <v>MANTENIMIENTO EN GENERAL</v>
          </cell>
          <cell r="E18">
            <v>0</v>
          </cell>
        </row>
        <row r="19">
          <cell r="D19" t="str">
            <v>SERVICIOS PUBLICOS</v>
          </cell>
          <cell r="E19">
            <v>0</v>
          </cell>
        </row>
        <row r="20">
          <cell r="D20" t="str">
            <v>ENERGIA</v>
          </cell>
        </row>
        <row r="21">
          <cell r="D21" t="str">
            <v>AGUA</v>
          </cell>
        </row>
        <row r="22">
          <cell r="D22" t="str">
            <v>TELEFONO</v>
          </cell>
        </row>
        <row r="23">
          <cell r="D23" t="str">
            <v>ARRENDAMIENTOS</v>
          </cell>
          <cell r="E23">
            <v>0</v>
          </cell>
        </row>
        <row r="24">
          <cell r="D24" t="str">
            <v>DE INMUEBLES</v>
          </cell>
        </row>
        <row r="25">
          <cell r="D25" t="str">
            <v>DE EQUIPOS</v>
          </cell>
        </row>
        <row r="26">
          <cell r="D26" t="str">
            <v>VIATICOS</v>
          </cell>
          <cell r="E26">
            <v>27145000</v>
          </cell>
        </row>
        <row r="27">
          <cell r="D27" t="str">
            <v>AL INTERIOR DEL PAIS</v>
          </cell>
        </row>
        <row r="28">
          <cell r="D28" t="str">
            <v>AL INTERIOR DEL DEPARTAMENTO</v>
          </cell>
        </row>
        <row r="29">
          <cell r="D29" t="str">
            <v>AL EXTERIOR</v>
          </cell>
        </row>
        <row r="30">
          <cell r="D30" t="str">
            <v>IMPRESOS Y PUBLICACIONES</v>
          </cell>
          <cell r="E30">
            <v>0</v>
          </cell>
        </row>
        <row r="31">
          <cell r="D31" t="str">
            <v>COMUNICACION Y TRANSPORTE</v>
          </cell>
          <cell r="E31">
            <v>0</v>
          </cell>
        </row>
        <row r="32">
          <cell r="D32" t="str">
            <v>SEGUROS</v>
          </cell>
          <cell r="E32">
            <v>0</v>
          </cell>
        </row>
        <row r="33">
          <cell r="D33" t="str">
            <v>IMPUESTOS - TASAS Y MULTAS</v>
          </cell>
          <cell r="E33">
            <v>0</v>
          </cell>
        </row>
        <row r="34">
          <cell r="D34" t="str">
            <v>COMBUSTIBLE Y PEAJES</v>
          </cell>
          <cell r="E34">
            <v>0</v>
          </cell>
        </row>
        <row r="35">
          <cell r="D35" t="str">
            <v>REPARACIONES DE VEHICULOS</v>
          </cell>
          <cell r="E35">
            <v>0</v>
          </cell>
        </row>
        <row r="36">
          <cell r="D36" t="str">
            <v>DOTACION PERSONAL</v>
          </cell>
          <cell r="E36">
            <v>0</v>
          </cell>
        </row>
        <row r="37">
          <cell r="D37" t="str">
            <v>BIENESTAR SOCIAL</v>
          </cell>
          <cell r="E37">
            <v>0</v>
          </cell>
        </row>
        <row r="38">
          <cell r="D38" t="str">
            <v>CAPACITACION</v>
          </cell>
          <cell r="E38">
            <v>6000000</v>
          </cell>
        </row>
        <row r="39">
          <cell r="D39" t="str">
            <v>GRUPO</v>
          </cell>
        </row>
        <row r="40">
          <cell r="D40" t="str">
            <v>PERSONAL</v>
          </cell>
        </row>
        <row r="41">
          <cell r="D41" t="str">
            <v>IMPREVISTO</v>
          </cell>
          <cell r="E41">
            <v>0</v>
          </cell>
        </row>
        <row r="42">
          <cell r="D42" t="str">
            <v>OTROS(PERS X INVERS)</v>
          </cell>
          <cell r="E42">
            <v>0</v>
          </cell>
        </row>
        <row r="43">
          <cell r="D43" t="str">
            <v>INSUMO DEL PROYECTO</v>
          </cell>
          <cell r="E43">
            <v>0</v>
          </cell>
        </row>
        <row r="44">
          <cell r="D44" t="str">
            <v>Convenios Y Contratos</v>
          </cell>
          <cell r="E44">
            <v>680028740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76"/>
  <sheetViews>
    <sheetView showGridLines="0" workbookViewId="0">
      <selection sqref="A1:J6"/>
    </sheetView>
  </sheetViews>
  <sheetFormatPr baseColWidth="10" defaultRowHeight="12.75"/>
  <cols>
    <col min="1" max="1" width="6" style="6" customWidth="1"/>
    <col min="2" max="2" width="26.5703125" style="6" customWidth="1"/>
    <col min="3" max="3" width="20.85546875" style="6" customWidth="1"/>
    <col min="4" max="4" width="23.28515625" style="6" customWidth="1"/>
    <col min="5" max="6" width="7.5703125" style="6" customWidth="1"/>
    <col min="7" max="7" width="8.140625" style="6" customWidth="1"/>
    <col min="8" max="8" width="29.28515625" style="6" customWidth="1"/>
    <col min="9" max="10" width="13.85546875" style="6" customWidth="1"/>
    <col min="11" max="16384" width="11.42578125" style="6"/>
  </cols>
  <sheetData>
    <row r="1" spans="1:11" ht="15" customHeight="1">
      <c r="A1" s="281"/>
      <c r="B1" s="282"/>
      <c r="C1" s="283"/>
      <c r="D1" s="290" t="s">
        <v>310</v>
      </c>
      <c r="E1" s="291"/>
      <c r="F1" s="291"/>
      <c r="G1" s="291"/>
      <c r="H1" s="291"/>
      <c r="I1" s="292"/>
      <c r="J1" s="184"/>
    </row>
    <row r="2" spans="1:11" ht="15.75" customHeight="1">
      <c r="A2" s="284"/>
      <c r="B2" s="285"/>
      <c r="C2" s="286"/>
      <c r="D2" s="293"/>
      <c r="E2" s="294"/>
      <c r="F2" s="294"/>
      <c r="G2" s="294"/>
      <c r="H2" s="294"/>
      <c r="I2" s="295"/>
      <c r="J2" s="184"/>
    </row>
    <row r="3" spans="1:11" ht="15" customHeight="1">
      <c r="A3" s="284"/>
      <c r="B3" s="285"/>
      <c r="C3" s="286"/>
      <c r="D3" s="293"/>
      <c r="E3" s="294"/>
      <c r="F3" s="294"/>
      <c r="G3" s="294"/>
      <c r="H3" s="294"/>
      <c r="I3" s="295"/>
      <c r="J3" s="184" t="s">
        <v>311</v>
      </c>
    </row>
    <row r="4" spans="1:11" ht="13.5" customHeight="1">
      <c r="A4" s="284"/>
      <c r="B4" s="285"/>
      <c r="C4" s="286"/>
      <c r="D4" s="296"/>
      <c r="E4" s="297"/>
      <c r="F4" s="297"/>
      <c r="G4" s="297"/>
      <c r="H4" s="297"/>
      <c r="I4" s="298"/>
      <c r="J4" s="184" t="s">
        <v>315</v>
      </c>
    </row>
    <row r="5" spans="1:11" ht="14.25" customHeight="1">
      <c r="A5" s="284"/>
      <c r="B5" s="285"/>
      <c r="C5" s="286"/>
      <c r="D5" s="299" t="s">
        <v>312</v>
      </c>
      <c r="E5" s="300"/>
      <c r="F5" s="301"/>
      <c r="G5" s="299" t="s">
        <v>313</v>
      </c>
      <c r="H5" s="300"/>
      <c r="I5" s="300"/>
      <c r="J5" s="184"/>
    </row>
    <row r="6" spans="1:11" ht="18" customHeight="1">
      <c r="A6" s="287"/>
      <c r="B6" s="288"/>
      <c r="C6" s="289"/>
      <c r="D6" s="299">
        <v>0</v>
      </c>
      <c r="E6" s="300"/>
      <c r="F6" s="301"/>
      <c r="G6" s="299" t="s">
        <v>314</v>
      </c>
      <c r="H6" s="300"/>
      <c r="I6" s="300"/>
      <c r="J6" s="184"/>
    </row>
    <row r="7" spans="1:11" s="28" customFormat="1" ht="18">
      <c r="A7" s="183"/>
      <c r="B7" s="183"/>
      <c r="C7" s="183"/>
      <c r="D7" s="183"/>
      <c r="E7" s="183"/>
      <c r="F7" s="183"/>
      <c r="G7" s="183"/>
      <c r="H7" s="183"/>
      <c r="I7" s="183"/>
      <c r="J7" s="183"/>
    </row>
    <row r="8" spans="1:11" s="34" customFormat="1" ht="14.25">
      <c r="A8" s="308" t="s">
        <v>255</v>
      </c>
      <c r="B8" s="308"/>
      <c r="C8" s="165"/>
      <c r="D8" s="309" t="s">
        <v>161</v>
      </c>
      <c r="E8" s="309"/>
      <c r="F8" s="309"/>
      <c r="G8" s="309"/>
      <c r="H8" s="309"/>
      <c r="I8" s="160"/>
      <c r="J8" s="112"/>
    </row>
    <row r="9" spans="1:11" s="34" customFormat="1" ht="15">
      <c r="A9" s="305" t="s">
        <v>7</v>
      </c>
      <c r="B9" s="305"/>
      <c r="C9" s="33"/>
      <c r="D9" s="304" t="s">
        <v>155</v>
      </c>
      <c r="E9" s="304"/>
      <c r="F9" s="304"/>
      <c r="G9" s="304"/>
      <c r="H9" s="304"/>
      <c r="I9" s="304"/>
      <c r="J9" s="304"/>
      <c r="K9" s="304"/>
    </row>
    <row r="10" spans="1:11" s="34" customFormat="1" ht="15" customHeight="1">
      <c r="A10" s="33"/>
      <c r="B10" s="33"/>
      <c r="C10" s="33"/>
      <c r="D10" s="302"/>
      <c r="E10" s="302"/>
      <c r="F10" s="302"/>
      <c r="G10" s="302"/>
      <c r="H10" s="302"/>
      <c r="I10" s="302"/>
      <c r="J10" s="302"/>
    </row>
    <row r="11" spans="1:11" s="34" customFormat="1" ht="18" customHeight="1">
      <c r="A11" s="35" t="s">
        <v>8</v>
      </c>
      <c r="D11" s="170">
        <v>24324200124</v>
      </c>
      <c r="E11" s="114"/>
      <c r="F11" s="114"/>
      <c r="G11" s="114"/>
      <c r="H11" s="114" t="s">
        <v>194</v>
      </c>
      <c r="I11" s="114"/>
      <c r="J11" s="114"/>
    </row>
    <row r="12" spans="1:11" s="34" customFormat="1" ht="15">
      <c r="A12" s="35" t="s">
        <v>10</v>
      </c>
      <c r="D12" s="171">
        <v>0</v>
      </c>
      <c r="E12" s="115"/>
      <c r="F12" s="115"/>
      <c r="G12" s="115"/>
      <c r="H12" s="115"/>
      <c r="I12" s="115"/>
      <c r="J12" s="115"/>
    </row>
    <row r="13" spans="1:11" s="34" customFormat="1" ht="15">
      <c r="A13" s="35" t="s">
        <v>9</v>
      </c>
      <c r="D13" s="171">
        <v>24324200124</v>
      </c>
      <c r="E13" s="115"/>
      <c r="F13" s="115"/>
      <c r="G13" s="115"/>
      <c r="H13" s="115"/>
      <c r="I13" s="115"/>
      <c r="J13" s="115"/>
    </row>
    <row r="14" spans="1:11" ht="15">
      <c r="A14" s="7"/>
    </row>
    <row r="15" spans="1:11" s="13" customFormat="1" ht="12" thickBot="1">
      <c r="A15" s="17" t="s">
        <v>12</v>
      </c>
      <c r="J15" s="18" t="s">
        <v>13</v>
      </c>
    </row>
    <row r="16" spans="1:11" s="19" customFormat="1" ht="12.75" customHeight="1">
      <c r="A16" s="306" t="s">
        <v>50</v>
      </c>
      <c r="B16" s="279" t="s">
        <v>1</v>
      </c>
      <c r="C16" s="279" t="s">
        <v>308</v>
      </c>
      <c r="D16" s="279" t="s">
        <v>11</v>
      </c>
      <c r="E16" s="303" t="s">
        <v>0</v>
      </c>
      <c r="F16" s="303"/>
      <c r="G16" s="303"/>
      <c r="H16" s="279" t="s">
        <v>51</v>
      </c>
      <c r="I16" s="279" t="s">
        <v>267</v>
      </c>
      <c r="J16" s="310" t="s">
        <v>3</v>
      </c>
    </row>
    <row r="17" spans="1:10" s="19" customFormat="1" ht="21.75" customHeight="1" thickBot="1">
      <c r="A17" s="307"/>
      <c r="B17" s="280"/>
      <c r="C17" s="280"/>
      <c r="D17" s="280"/>
      <c r="E17" s="63" t="s">
        <v>2</v>
      </c>
      <c r="F17" s="63" t="s">
        <v>6</v>
      </c>
      <c r="G17" s="63" t="s">
        <v>5</v>
      </c>
      <c r="H17" s="280"/>
      <c r="I17" s="280"/>
      <c r="J17" s="311"/>
    </row>
    <row r="18" spans="1:10" s="19" customFormat="1" ht="38.25" customHeight="1" thickBot="1">
      <c r="A18" s="57">
        <v>1</v>
      </c>
      <c r="B18" s="88" t="s">
        <v>228</v>
      </c>
      <c r="C18" s="232">
        <f>'POA-08'!D55</f>
        <v>1014933496</v>
      </c>
      <c r="D18" s="172" t="s">
        <v>241</v>
      </c>
      <c r="E18" s="90" t="s">
        <v>272</v>
      </c>
      <c r="F18" s="90" t="s">
        <v>278</v>
      </c>
      <c r="G18" s="99">
        <v>11</v>
      </c>
      <c r="H18" s="181" t="s">
        <v>186</v>
      </c>
      <c r="I18" s="182">
        <v>8000</v>
      </c>
      <c r="J18" s="162" t="s">
        <v>151</v>
      </c>
    </row>
    <row r="19" spans="1:10" s="19" customFormat="1" ht="39" customHeight="1">
      <c r="A19" s="57">
        <v>2</v>
      </c>
      <c r="B19" s="88" t="s">
        <v>265</v>
      </c>
      <c r="C19" s="232">
        <f>'POA-08'!E55</f>
        <v>609933496</v>
      </c>
      <c r="D19" s="172" t="s">
        <v>241</v>
      </c>
      <c r="E19" s="90" t="s">
        <v>272</v>
      </c>
      <c r="F19" s="90" t="s">
        <v>278</v>
      </c>
      <c r="G19" s="99">
        <v>11</v>
      </c>
      <c r="H19" s="181" t="s">
        <v>246</v>
      </c>
      <c r="I19" s="182">
        <v>8000</v>
      </c>
      <c r="J19" s="163"/>
    </row>
    <row r="20" spans="1:10" s="19" customFormat="1" ht="39" customHeight="1">
      <c r="A20" s="57">
        <v>3</v>
      </c>
      <c r="B20" s="25" t="s">
        <v>259</v>
      </c>
      <c r="C20" s="230">
        <f>'POA-08'!F55</f>
        <v>988032872</v>
      </c>
      <c r="D20" s="173" t="s">
        <v>241</v>
      </c>
      <c r="E20" s="1" t="s">
        <v>272</v>
      </c>
      <c r="F20" s="1" t="s">
        <v>278</v>
      </c>
      <c r="G20" s="100">
        <v>11</v>
      </c>
      <c r="H20" s="181" t="s">
        <v>246</v>
      </c>
      <c r="I20" s="182">
        <v>8000</v>
      </c>
      <c r="J20" s="163"/>
    </row>
    <row r="21" spans="1:10" s="19" customFormat="1" ht="39" customHeight="1">
      <c r="A21" s="57">
        <v>4</v>
      </c>
      <c r="B21" s="25" t="s">
        <v>266</v>
      </c>
      <c r="C21" s="230">
        <f>'POA-08'!G55</f>
        <v>414933496</v>
      </c>
      <c r="D21" s="173" t="s">
        <v>241</v>
      </c>
      <c r="E21" s="175" t="s">
        <v>272</v>
      </c>
      <c r="F21" s="175" t="s">
        <v>278</v>
      </c>
      <c r="G21" s="176">
        <v>11</v>
      </c>
      <c r="H21" s="181" t="s">
        <v>246</v>
      </c>
      <c r="I21" s="182">
        <v>8000</v>
      </c>
      <c r="J21" s="163"/>
    </row>
    <row r="22" spans="1:10" s="19" customFormat="1" ht="39" customHeight="1">
      <c r="A22" s="57">
        <v>5</v>
      </c>
      <c r="B22" s="25" t="s">
        <v>229</v>
      </c>
      <c r="C22" s="230">
        <f>'POA-08'!H55</f>
        <v>1451219575.9999599</v>
      </c>
      <c r="D22" s="173" t="s">
        <v>241</v>
      </c>
      <c r="E22" s="175" t="s">
        <v>272</v>
      </c>
      <c r="F22" s="175" t="s">
        <v>278</v>
      </c>
      <c r="G22" s="176">
        <v>11</v>
      </c>
      <c r="H22" s="181" t="s">
        <v>246</v>
      </c>
      <c r="I22" s="182">
        <v>8000</v>
      </c>
      <c r="J22" s="58"/>
    </row>
    <row r="23" spans="1:10" s="19" customFormat="1" ht="36.75" customHeight="1">
      <c r="A23" s="57">
        <v>6</v>
      </c>
      <c r="B23" s="131" t="s">
        <v>260</v>
      </c>
      <c r="C23" s="233">
        <f>'POA-08'!I55</f>
        <v>159933496</v>
      </c>
      <c r="D23" s="174" t="s">
        <v>158</v>
      </c>
      <c r="E23" s="177" t="s">
        <v>272</v>
      </c>
      <c r="F23" s="177" t="s">
        <v>278</v>
      </c>
      <c r="G23" s="178">
        <v>11</v>
      </c>
      <c r="H23" s="181" t="s">
        <v>246</v>
      </c>
      <c r="I23" s="182">
        <v>8000</v>
      </c>
      <c r="J23" s="164" t="s">
        <v>234</v>
      </c>
    </row>
    <row r="24" spans="1:10" s="19" customFormat="1" ht="120" customHeight="1">
      <c r="A24" s="57">
        <v>7</v>
      </c>
      <c r="B24" s="131" t="s">
        <v>276</v>
      </c>
      <c r="C24" s="233">
        <f>'POA-08'!J55</f>
        <v>192479708</v>
      </c>
      <c r="D24" s="174" t="s">
        <v>309</v>
      </c>
      <c r="E24" s="177" t="s">
        <v>273</v>
      </c>
      <c r="F24" s="177" t="s">
        <v>278</v>
      </c>
      <c r="G24" s="178">
        <v>12</v>
      </c>
      <c r="H24" s="181" t="s">
        <v>189</v>
      </c>
      <c r="I24" s="161">
        <v>10</v>
      </c>
      <c r="J24" s="163"/>
    </row>
    <row r="25" spans="1:10" s="19" customFormat="1" ht="25.5" customHeight="1">
      <c r="A25" s="57">
        <v>8</v>
      </c>
      <c r="B25" s="131" t="s">
        <v>230</v>
      </c>
      <c r="C25" s="233">
        <f>'POA-08'!K55</f>
        <v>2907933496</v>
      </c>
      <c r="D25" s="174" t="s">
        <v>242</v>
      </c>
      <c r="E25" s="177" t="s">
        <v>272</v>
      </c>
      <c r="F25" s="177" t="s">
        <v>278</v>
      </c>
      <c r="G25" s="178">
        <v>11</v>
      </c>
      <c r="H25" s="181" t="s">
        <v>187</v>
      </c>
      <c r="I25" s="161">
        <v>0</v>
      </c>
      <c r="J25" s="58"/>
    </row>
    <row r="26" spans="1:10" s="19" customFormat="1" ht="26.25" customHeight="1">
      <c r="A26" s="57">
        <v>9</v>
      </c>
      <c r="B26" s="131" t="s">
        <v>243</v>
      </c>
      <c r="C26" s="233">
        <f>'POA-08'!L55</f>
        <v>16309933496</v>
      </c>
      <c r="D26" s="179" t="s">
        <v>268</v>
      </c>
      <c r="E26" s="177" t="s">
        <v>240</v>
      </c>
      <c r="F26" s="177" t="s">
        <v>278</v>
      </c>
      <c r="G26" s="178">
        <v>12</v>
      </c>
      <c r="H26" s="181" t="s">
        <v>190</v>
      </c>
      <c r="I26" s="161">
        <v>2</v>
      </c>
      <c r="J26" s="164" t="s">
        <v>233</v>
      </c>
    </row>
    <row r="27" spans="1:10" s="13" customFormat="1" ht="88.5" customHeight="1">
      <c r="A27" s="59">
        <v>10</v>
      </c>
      <c r="B27" s="131" t="s">
        <v>157</v>
      </c>
      <c r="C27" s="233">
        <f>'POA-08'!M55</f>
        <v>164933496</v>
      </c>
      <c r="D27" s="179" t="s">
        <v>262</v>
      </c>
      <c r="E27" s="177" t="s">
        <v>272</v>
      </c>
      <c r="F27" s="177" t="s">
        <v>278</v>
      </c>
      <c r="G27" s="178">
        <v>11</v>
      </c>
      <c r="H27" s="20" t="s">
        <v>192</v>
      </c>
      <c r="I27" s="182">
        <v>15000</v>
      </c>
      <c r="J27" s="58"/>
    </row>
    <row r="28" spans="1:10" s="13" customFormat="1" ht="40.5" customHeight="1">
      <c r="A28" s="57">
        <v>11</v>
      </c>
      <c r="B28" s="131" t="s">
        <v>231</v>
      </c>
      <c r="C28" s="233">
        <f>'POA-08'!N55</f>
        <v>109933496</v>
      </c>
      <c r="D28" s="179" t="s">
        <v>269</v>
      </c>
      <c r="E28" s="177" t="s">
        <v>156</v>
      </c>
      <c r="F28" s="177" t="s">
        <v>278</v>
      </c>
      <c r="G28" s="178">
        <v>11</v>
      </c>
      <c r="H28" s="20" t="s">
        <v>247</v>
      </c>
      <c r="I28" s="161">
        <v>2</v>
      </c>
      <c r="J28" s="58" t="s">
        <v>274</v>
      </c>
    </row>
    <row r="29" spans="1:10" s="13" customFormat="1" ht="36">
      <c r="A29" s="57">
        <v>12</v>
      </c>
      <c r="B29" s="131" t="s">
        <v>232</v>
      </c>
      <c r="C29" s="233">
        <v>0</v>
      </c>
      <c r="D29" s="179" t="s">
        <v>244</v>
      </c>
      <c r="E29" s="177" t="s">
        <v>156</v>
      </c>
      <c r="F29" s="177" t="s">
        <v>278</v>
      </c>
      <c r="G29" s="178">
        <v>11</v>
      </c>
      <c r="H29" s="20" t="s">
        <v>248</v>
      </c>
      <c r="I29" s="161">
        <v>1</v>
      </c>
      <c r="J29" s="164" t="s">
        <v>234</v>
      </c>
    </row>
    <row r="30" spans="1:10" s="13" customFormat="1" ht="36">
      <c r="A30" s="57">
        <v>13</v>
      </c>
      <c r="B30" s="131" t="s">
        <v>159</v>
      </c>
      <c r="C30" s="233">
        <v>0</v>
      </c>
      <c r="D30" s="174" t="s">
        <v>158</v>
      </c>
      <c r="E30" s="177" t="s">
        <v>272</v>
      </c>
      <c r="F30" s="177" t="s">
        <v>278</v>
      </c>
      <c r="G30" s="178">
        <v>11</v>
      </c>
      <c r="H30" s="181" t="s">
        <v>188</v>
      </c>
      <c r="I30" s="161">
        <v>1</v>
      </c>
      <c r="J30" s="58"/>
    </row>
    <row r="31" spans="1:10" s="13" customFormat="1" ht="46.5" customHeight="1">
      <c r="A31" s="57">
        <v>14</v>
      </c>
      <c r="B31" s="131" t="s">
        <v>261</v>
      </c>
      <c r="C31" s="233">
        <v>0</v>
      </c>
      <c r="D31" s="174" t="s">
        <v>158</v>
      </c>
      <c r="E31" s="177" t="s">
        <v>240</v>
      </c>
      <c r="F31" s="177" t="s">
        <v>278</v>
      </c>
      <c r="G31" s="178">
        <v>12</v>
      </c>
      <c r="H31" s="20" t="s">
        <v>191</v>
      </c>
      <c r="I31" s="161">
        <v>200</v>
      </c>
      <c r="J31" s="58" t="s">
        <v>275</v>
      </c>
    </row>
    <row r="32" spans="1:10" s="13" customFormat="1" ht="27.75" customHeight="1">
      <c r="A32" s="57">
        <v>15</v>
      </c>
      <c r="B32" s="131" t="s">
        <v>196</v>
      </c>
      <c r="C32" s="233">
        <v>0</v>
      </c>
      <c r="D32" s="174" t="s">
        <v>158</v>
      </c>
      <c r="E32" s="177" t="s">
        <v>272</v>
      </c>
      <c r="F32" s="177" t="s">
        <v>278</v>
      </c>
      <c r="G32" s="178">
        <v>11</v>
      </c>
      <c r="H32" s="20" t="s">
        <v>199</v>
      </c>
      <c r="I32" s="161">
        <v>100</v>
      </c>
      <c r="J32" s="58" t="s">
        <v>234</v>
      </c>
    </row>
    <row r="33" spans="1:10" s="13" customFormat="1" ht="48">
      <c r="A33" s="57">
        <v>16</v>
      </c>
      <c r="B33" s="131" t="s">
        <v>198</v>
      </c>
      <c r="C33" s="233">
        <v>0</v>
      </c>
      <c r="D33" s="174" t="s">
        <v>158</v>
      </c>
      <c r="E33" s="177" t="s">
        <v>272</v>
      </c>
      <c r="F33" s="177" t="s">
        <v>278</v>
      </c>
      <c r="G33" s="178">
        <v>11</v>
      </c>
      <c r="H33" s="20"/>
      <c r="I33" s="161"/>
      <c r="J33" s="58" t="s">
        <v>252</v>
      </c>
    </row>
    <row r="34" spans="1:10" s="13" customFormat="1" ht="13.5" customHeight="1">
      <c r="A34" s="55">
        <v>17</v>
      </c>
      <c r="B34" s="25" t="s">
        <v>197</v>
      </c>
      <c r="C34" s="230">
        <v>0</v>
      </c>
      <c r="D34" s="180" t="s">
        <v>158</v>
      </c>
      <c r="E34" s="175" t="s">
        <v>272</v>
      </c>
      <c r="F34" s="175" t="s">
        <v>278</v>
      </c>
      <c r="G34" s="175">
        <v>11</v>
      </c>
      <c r="H34" s="20"/>
      <c r="I34" s="55"/>
      <c r="J34" s="55" t="s">
        <v>151</v>
      </c>
    </row>
    <row r="35" spans="1:10" s="13" customFormat="1">
      <c r="A35" s="8"/>
      <c r="B35" s="25"/>
      <c r="C35" s="255">
        <f>SUM(C18:C34)</f>
        <v>24324200123.999962</v>
      </c>
      <c r="D35" s="36"/>
      <c r="E35" s="1"/>
      <c r="F35" s="1"/>
      <c r="G35" s="1"/>
      <c r="H35" s="9"/>
      <c r="I35" s="9"/>
      <c r="J35" s="55"/>
    </row>
    <row r="36" spans="1:10" s="13" customFormat="1">
      <c r="A36" s="166"/>
      <c r="B36" s="167"/>
      <c r="C36" s="167"/>
      <c r="D36" s="168"/>
      <c r="E36" s="169"/>
      <c r="F36" s="169"/>
      <c r="G36" s="169"/>
      <c r="H36" s="169"/>
      <c r="I36" s="169"/>
      <c r="J36" s="169"/>
    </row>
    <row r="37" spans="1:10" s="13" customFormat="1" ht="12">
      <c r="A37" s="169"/>
      <c r="B37" s="167"/>
      <c r="C37" s="167"/>
      <c r="D37" s="129"/>
      <c r="E37" s="169"/>
      <c r="F37" s="169"/>
      <c r="G37" s="169"/>
      <c r="H37" s="169"/>
      <c r="I37" s="169"/>
      <c r="J37" s="169"/>
    </row>
    <row r="38" spans="1:10" s="13" customFormat="1" ht="11.25"/>
    <row r="39" spans="1:10" s="13" customFormat="1" ht="11.25"/>
    <row r="40" spans="1:10" s="13" customFormat="1" ht="11.25"/>
    <row r="41" spans="1:10" s="13" customFormat="1" ht="11.25"/>
    <row r="42" spans="1:10" s="13" customFormat="1" ht="11.25"/>
    <row r="43" spans="1:10" s="13" customFormat="1" ht="11.25"/>
    <row r="44" spans="1:10" s="13" customFormat="1" ht="11.25"/>
    <row r="45" spans="1:10" s="13" customFormat="1" ht="11.25"/>
    <row r="46" spans="1:10" s="13" customFormat="1" ht="11.25"/>
    <row r="47" spans="1:10" s="13" customFormat="1" ht="11.25"/>
    <row r="48" spans="1:10" s="13" customFormat="1" ht="11.25"/>
    <row r="49" s="13" customFormat="1" ht="11.25"/>
    <row r="50" s="13" customFormat="1" ht="11.25"/>
    <row r="51" s="13" customFormat="1" ht="11.25"/>
    <row r="52" s="13" customFormat="1" ht="11.25"/>
    <row r="53" s="13" customFormat="1" ht="11.25"/>
    <row r="54" s="13" customFormat="1" ht="11.25"/>
    <row r="55" s="13" customFormat="1" ht="11.25"/>
    <row r="56" s="13" customFormat="1" ht="11.25"/>
    <row r="57" s="13" customFormat="1" ht="11.25"/>
    <row r="58" s="13" customFormat="1" ht="11.25"/>
    <row r="59" s="13" customFormat="1" ht="11.25"/>
    <row r="60" s="13" customFormat="1" ht="11.25"/>
    <row r="61" s="13" customFormat="1" ht="11.25"/>
    <row r="62" s="13" customFormat="1" ht="11.25"/>
    <row r="63" s="13" customFormat="1" ht="11.25"/>
    <row r="64" s="13" customFormat="1" ht="11.25"/>
    <row r="65" spans="1:1" s="13" customFormat="1" ht="11.25"/>
    <row r="66" spans="1:1" s="13" customFormat="1" ht="11.25"/>
    <row r="67" spans="1:1" s="13" customFormat="1" ht="11.25"/>
    <row r="68" spans="1:1" s="13" customFormat="1" ht="11.25"/>
    <row r="69" spans="1:1" s="13" customFormat="1" ht="11.25"/>
    <row r="70" spans="1:1" s="13" customFormat="1" ht="11.25"/>
    <row r="71" spans="1:1" s="13" customFormat="1" ht="11.25"/>
    <row r="72" spans="1:1" s="13" customFormat="1" ht="11.25"/>
    <row r="73" spans="1:1" s="13" customFormat="1" ht="11.25"/>
    <row r="74" spans="1:1" s="13" customFormat="1" ht="11.25"/>
    <row r="75" spans="1:1" s="13" customFormat="1" ht="11.25"/>
    <row r="76" spans="1:1">
      <c r="A76" s="13"/>
    </row>
  </sheetData>
  <mergeCells count="19">
    <mergeCell ref="D8:H8"/>
    <mergeCell ref="H16:H17"/>
    <mergeCell ref="J16:J17"/>
    <mergeCell ref="C16:C17"/>
    <mergeCell ref="I16:I17"/>
    <mergeCell ref="A1:C6"/>
    <mergeCell ref="D1:I4"/>
    <mergeCell ref="D5:F5"/>
    <mergeCell ref="G5:I5"/>
    <mergeCell ref="D6:F6"/>
    <mergeCell ref="G6:I6"/>
    <mergeCell ref="D10:J10"/>
    <mergeCell ref="E16:G16"/>
    <mergeCell ref="D9:K9"/>
    <mergeCell ref="A9:B9"/>
    <mergeCell ref="A16:A17"/>
    <mergeCell ref="B16:B17"/>
    <mergeCell ref="D16:D17"/>
    <mergeCell ref="A8:B8"/>
  </mergeCells>
  <phoneticPr fontId="5"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dimension ref="A1:J55"/>
  <sheetViews>
    <sheetView showGridLines="0" workbookViewId="0">
      <selection sqref="A1:J6"/>
    </sheetView>
  </sheetViews>
  <sheetFormatPr baseColWidth="10" defaultRowHeight="12.75"/>
  <cols>
    <col min="1" max="1" width="5.28515625" style="6" customWidth="1"/>
    <col min="2" max="2" width="22.28515625" style="6" customWidth="1"/>
    <col min="3" max="3" width="32.5703125" style="6" customWidth="1"/>
    <col min="4" max="4" width="31.5703125" style="6" customWidth="1"/>
    <col min="5" max="5" width="9.5703125" style="6" customWidth="1"/>
    <col min="6" max="7" width="8.85546875" style="6" customWidth="1"/>
    <col min="8" max="8" width="11.42578125" style="6"/>
    <col min="9" max="9" width="12.7109375" style="6" customWidth="1"/>
    <col min="10" max="10" width="14.7109375" style="6" customWidth="1"/>
    <col min="11" max="16384" width="11.42578125" style="6"/>
  </cols>
  <sheetData>
    <row r="1" spans="1:10">
      <c r="A1" s="281"/>
      <c r="B1" s="282"/>
      <c r="C1" s="283"/>
      <c r="D1" s="290" t="s">
        <v>310</v>
      </c>
      <c r="E1" s="291"/>
      <c r="F1" s="291"/>
      <c r="G1" s="291"/>
      <c r="H1" s="291"/>
      <c r="I1" s="292"/>
      <c r="J1" s="184"/>
    </row>
    <row r="2" spans="1:10">
      <c r="A2" s="284"/>
      <c r="B2" s="285"/>
      <c r="C2" s="286"/>
      <c r="D2" s="293"/>
      <c r="E2" s="294"/>
      <c r="F2" s="294"/>
      <c r="G2" s="294"/>
      <c r="H2" s="294"/>
      <c r="I2" s="295"/>
      <c r="J2" s="184"/>
    </row>
    <row r="3" spans="1:10">
      <c r="A3" s="284"/>
      <c r="B3" s="285"/>
      <c r="C3" s="286"/>
      <c r="D3" s="293"/>
      <c r="E3" s="294"/>
      <c r="F3" s="294"/>
      <c r="G3" s="294"/>
      <c r="H3" s="294"/>
      <c r="I3" s="295"/>
      <c r="J3" s="184" t="s">
        <v>311</v>
      </c>
    </row>
    <row r="4" spans="1:10">
      <c r="A4" s="284"/>
      <c r="B4" s="285"/>
      <c r="C4" s="286"/>
      <c r="D4" s="296"/>
      <c r="E4" s="297"/>
      <c r="F4" s="297"/>
      <c r="G4" s="297"/>
      <c r="H4" s="297"/>
      <c r="I4" s="298"/>
      <c r="J4" s="184" t="s">
        <v>319</v>
      </c>
    </row>
    <row r="5" spans="1:10" ht="13.5">
      <c r="A5" s="284"/>
      <c r="B5" s="285"/>
      <c r="C5" s="286"/>
      <c r="D5" s="299" t="s">
        <v>312</v>
      </c>
      <c r="E5" s="300"/>
      <c r="F5" s="301"/>
      <c r="G5" s="299" t="s">
        <v>313</v>
      </c>
      <c r="H5" s="300"/>
      <c r="I5" s="300"/>
      <c r="J5" s="184"/>
    </row>
    <row r="6" spans="1:10" ht="13.5">
      <c r="A6" s="287"/>
      <c r="B6" s="288"/>
      <c r="C6" s="289"/>
      <c r="D6" s="299">
        <v>0</v>
      </c>
      <c r="E6" s="300"/>
      <c r="F6" s="301"/>
      <c r="G6" s="299" t="s">
        <v>314</v>
      </c>
      <c r="H6" s="300"/>
      <c r="I6" s="300"/>
      <c r="J6" s="184"/>
    </row>
    <row r="7" spans="1:10" s="28" customFormat="1" ht="18">
      <c r="A7" s="183"/>
      <c r="B7" s="183"/>
      <c r="C7" s="183"/>
      <c r="D7" s="183"/>
      <c r="E7" s="183"/>
      <c r="F7" s="183"/>
      <c r="G7" s="183"/>
      <c r="H7" s="183"/>
      <c r="I7" s="183"/>
      <c r="J7" s="183"/>
    </row>
    <row r="8" spans="1:10" s="15" customFormat="1" ht="15" customHeight="1">
      <c r="A8" s="322" t="s">
        <v>235</v>
      </c>
      <c r="B8" s="322"/>
      <c r="C8" s="312" t="str">
        <f>'POA-01'!D8</f>
        <v>Administración y Aprovechamiento de Aguas</v>
      </c>
      <c r="D8" s="312"/>
      <c r="E8" s="312"/>
      <c r="F8" s="312"/>
      <c r="G8" s="312"/>
      <c r="H8" s="111"/>
      <c r="I8" s="111"/>
    </row>
    <row r="9" spans="1:10" s="15" customFormat="1" ht="14.25" customHeight="1">
      <c r="A9" s="14" t="s">
        <v>7</v>
      </c>
      <c r="B9" s="14"/>
      <c r="C9" s="321" t="s">
        <v>316</v>
      </c>
      <c r="D9" s="321"/>
      <c r="E9" s="321"/>
      <c r="F9" s="321"/>
      <c r="G9" s="321"/>
      <c r="H9" s="321"/>
      <c r="I9" s="116"/>
      <c r="J9" s="113" t="s">
        <v>194</v>
      </c>
    </row>
    <row r="10" spans="1:10" s="15" customFormat="1" ht="11.25" customHeight="1">
      <c r="A10" s="14"/>
      <c r="B10" s="14"/>
      <c r="C10" s="116"/>
      <c r="D10" s="116"/>
      <c r="E10" s="116"/>
      <c r="F10" s="116"/>
      <c r="G10" s="116"/>
      <c r="H10" s="116"/>
      <c r="I10" s="116"/>
      <c r="J10" s="116"/>
    </row>
    <row r="11" spans="1:10" s="15" customFormat="1" ht="14.25">
      <c r="A11" s="16" t="s">
        <v>8</v>
      </c>
      <c r="B11" s="16"/>
      <c r="C11" s="117">
        <v>24324200124</v>
      </c>
      <c r="D11" s="21"/>
      <c r="E11" s="21"/>
      <c r="F11" s="21"/>
      <c r="G11" s="21"/>
      <c r="H11" s="21"/>
      <c r="I11" s="21"/>
      <c r="J11" s="16"/>
    </row>
    <row r="12" spans="1:10" s="15" customFormat="1" ht="14.25">
      <c r="A12" s="16" t="s">
        <v>10</v>
      </c>
      <c r="B12" s="16"/>
      <c r="C12" s="118">
        <f>'POA-01'!D12</f>
        <v>0</v>
      </c>
      <c r="D12" s="21"/>
      <c r="E12" s="21"/>
      <c r="F12" s="21"/>
      <c r="G12" s="21"/>
      <c r="H12" s="21"/>
      <c r="I12" s="21"/>
      <c r="J12" s="16"/>
    </row>
    <row r="13" spans="1:10" s="15" customFormat="1" ht="14.25">
      <c r="A13" s="16" t="s">
        <v>9</v>
      </c>
      <c r="B13" s="16"/>
      <c r="C13" s="118">
        <v>24324200124</v>
      </c>
      <c r="D13" s="21"/>
      <c r="E13" s="21"/>
      <c r="F13" s="21"/>
      <c r="G13" s="21"/>
      <c r="H13" s="21"/>
      <c r="I13" s="21"/>
      <c r="J13" s="16"/>
    </row>
    <row r="14" spans="1:10">
      <c r="A14" s="11"/>
      <c r="B14" s="11"/>
      <c r="C14" s="11"/>
      <c r="D14" s="11"/>
      <c r="E14" s="11"/>
      <c r="F14" s="11"/>
      <c r="G14" s="11"/>
      <c r="H14" s="11"/>
      <c r="I14" s="11"/>
      <c r="J14" s="11"/>
    </row>
    <row r="15" spans="1:10" s="17" customFormat="1" ht="12" thickBot="1">
      <c r="A15" s="17" t="s">
        <v>20</v>
      </c>
      <c r="J15" s="18" t="s">
        <v>21</v>
      </c>
    </row>
    <row r="16" spans="1:10" s="19" customFormat="1" ht="12" customHeight="1">
      <c r="A16" s="306" t="s">
        <v>50</v>
      </c>
      <c r="B16" s="303" t="s">
        <v>14</v>
      </c>
      <c r="C16" s="303" t="s">
        <v>15</v>
      </c>
      <c r="D16" s="303" t="s">
        <v>16</v>
      </c>
      <c r="E16" s="303" t="s">
        <v>0</v>
      </c>
      <c r="F16" s="303"/>
      <c r="G16" s="303"/>
      <c r="H16" s="303"/>
      <c r="I16" s="314" t="s">
        <v>25</v>
      </c>
      <c r="J16" s="319" t="s">
        <v>18</v>
      </c>
    </row>
    <row r="17" spans="1:10" s="19" customFormat="1" ht="22.5" customHeight="1" thickBot="1">
      <c r="A17" s="307"/>
      <c r="B17" s="313"/>
      <c r="C17" s="313"/>
      <c r="D17" s="313"/>
      <c r="E17" s="63" t="s">
        <v>2</v>
      </c>
      <c r="F17" s="63" t="s">
        <v>4</v>
      </c>
      <c r="G17" s="63" t="s">
        <v>5</v>
      </c>
      <c r="H17" s="63" t="s">
        <v>24</v>
      </c>
      <c r="I17" s="315"/>
      <c r="J17" s="320"/>
    </row>
    <row r="18" spans="1:10" s="13" customFormat="1" ht="11.25">
      <c r="A18" s="318" t="s">
        <v>22</v>
      </c>
      <c r="B18" s="318"/>
      <c r="C18" s="318"/>
      <c r="D18" s="318"/>
      <c r="E18" s="318"/>
      <c r="F18" s="318"/>
      <c r="G18" s="318"/>
      <c r="H18" s="318"/>
      <c r="I18" s="318"/>
      <c r="J18" s="318"/>
    </row>
    <row r="19" spans="1:10" s="13" customFormat="1" ht="22.5">
      <c r="A19" s="78">
        <v>1</v>
      </c>
      <c r="B19" s="55" t="s">
        <v>164</v>
      </c>
      <c r="C19" s="20" t="s">
        <v>168</v>
      </c>
      <c r="D19" s="20" t="s">
        <v>170</v>
      </c>
      <c r="E19" s="175" t="s">
        <v>209</v>
      </c>
      <c r="F19" s="194" t="s">
        <v>173</v>
      </c>
      <c r="G19" s="195">
        <v>10</v>
      </c>
      <c r="H19" s="175">
        <v>100</v>
      </c>
      <c r="I19" s="196"/>
      <c r="J19" s="197">
        <f t="shared" ref="J19:J25" si="0">+G19*I19</f>
        <v>0</v>
      </c>
    </row>
    <row r="20" spans="1:10" s="13" customFormat="1" ht="22.5">
      <c r="A20" s="78">
        <v>2</v>
      </c>
      <c r="B20" s="55" t="s">
        <v>165</v>
      </c>
      <c r="C20" s="20" t="s">
        <v>253</v>
      </c>
      <c r="D20" s="20" t="s">
        <v>170</v>
      </c>
      <c r="E20" s="175" t="s">
        <v>209</v>
      </c>
      <c r="F20" s="194" t="s">
        <v>173</v>
      </c>
      <c r="G20" s="195">
        <v>10</v>
      </c>
      <c r="H20" s="175">
        <v>100</v>
      </c>
      <c r="I20" s="196"/>
      <c r="J20" s="197">
        <f t="shared" si="0"/>
        <v>0</v>
      </c>
    </row>
    <row r="21" spans="1:10" s="13" customFormat="1" ht="22.5">
      <c r="A21" s="78">
        <v>3</v>
      </c>
      <c r="B21" s="55" t="s">
        <v>166</v>
      </c>
      <c r="C21" s="20" t="s">
        <v>169</v>
      </c>
      <c r="D21" s="20" t="s">
        <v>171</v>
      </c>
      <c r="E21" s="175" t="s">
        <v>209</v>
      </c>
      <c r="F21" s="194" t="s">
        <v>173</v>
      </c>
      <c r="G21" s="195">
        <v>10</v>
      </c>
      <c r="H21" s="175">
        <v>100</v>
      </c>
      <c r="I21" s="196"/>
      <c r="J21" s="197">
        <f>+G21*I21</f>
        <v>0</v>
      </c>
    </row>
    <row r="22" spans="1:10" s="13" customFormat="1" ht="22.5">
      <c r="A22" s="78">
        <v>4</v>
      </c>
      <c r="B22" s="55" t="s">
        <v>205</v>
      </c>
      <c r="C22" s="20" t="s">
        <v>169</v>
      </c>
      <c r="D22" s="20" t="s">
        <v>171</v>
      </c>
      <c r="E22" s="198" t="s">
        <v>209</v>
      </c>
      <c r="F22" s="194" t="s">
        <v>173</v>
      </c>
      <c r="G22" s="195">
        <v>10</v>
      </c>
      <c r="H22" s="175">
        <v>100</v>
      </c>
      <c r="I22" s="196"/>
      <c r="J22" s="197">
        <f t="shared" si="0"/>
        <v>0</v>
      </c>
    </row>
    <row r="23" spans="1:10" s="13" customFormat="1" ht="45">
      <c r="A23" s="78">
        <v>5</v>
      </c>
      <c r="B23" s="55" t="s">
        <v>167</v>
      </c>
      <c r="C23" s="20" t="s">
        <v>172</v>
      </c>
      <c r="D23" s="20" t="s">
        <v>270</v>
      </c>
      <c r="E23" s="175" t="s">
        <v>209</v>
      </c>
      <c r="F23" s="194" t="s">
        <v>173</v>
      </c>
      <c r="G23" s="195">
        <v>6</v>
      </c>
      <c r="H23" s="175">
        <v>100</v>
      </c>
      <c r="I23" s="196"/>
      <c r="J23" s="197">
        <f t="shared" si="0"/>
        <v>0</v>
      </c>
    </row>
    <row r="24" spans="1:10" s="13" customFormat="1" ht="22.5">
      <c r="A24" s="78">
        <v>6</v>
      </c>
      <c r="B24" s="55" t="s">
        <v>167</v>
      </c>
      <c r="C24" s="20" t="s">
        <v>193</v>
      </c>
      <c r="D24" s="20" t="s">
        <v>174</v>
      </c>
      <c r="E24" s="175" t="s">
        <v>209</v>
      </c>
      <c r="F24" s="194" t="s">
        <v>173</v>
      </c>
      <c r="G24" s="195">
        <v>10</v>
      </c>
      <c r="H24" s="175">
        <v>100</v>
      </c>
      <c r="I24" s="196"/>
      <c r="J24" s="197">
        <f t="shared" si="0"/>
        <v>0</v>
      </c>
    </row>
    <row r="25" spans="1:10" s="13" customFormat="1" ht="67.5">
      <c r="A25" s="78">
        <v>7</v>
      </c>
      <c r="B25" s="55" t="s">
        <v>167</v>
      </c>
      <c r="C25" s="20" t="s">
        <v>200</v>
      </c>
      <c r="D25" s="20" t="s">
        <v>279</v>
      </c>
      <c r="E25" s="175"/>
      <c r="F25" s="194" t="s">
        <v>173</v>
      </c>
      <c r="G25" s="195">
        <v>10</v>
      </c>
      <c r="H25" s="175">
        <v>100</v>
      </c>
      <c r="I25" s="196"/>
      <c r="J25" s="197">
        <f t="shared" si="0"/>
        <v>0</v>
      </c>
    </row>
    <row r="26" spans="1:10" s="13" customFormat="1" ht="22.5">
      <c r="A26" s="78">
        <v>8</v>
      </c>
      <c r="B26" s="55" t="s">
        <v>167</v>
      </c>
      <c r="C26" s="55" t="s">
        <v>254</v>
      </c>
      <c r="D26" s="20" t="s">
        <v>264</v>
      </c>
      <c r="E26" s="55" t="s">
        <v>209</v>
      </c>
      <c r="F26" s="185" t="s">
        <v>173</v>
      </c>
      <c r="G26" s="186">
        <v>10</v>
      </c>
      <c r="H26" s="55">
        <v>100</v>
      </c>
      <c r="I26" s="187"/>
      <c r="J26" s="188">
        <f>+G26*I26</f>
        <v>0</v>
      </c>
    </row>
    <row r="27" spans="1:10" s="13" customFormat="1" ht="45">
      <c r="A27" s="78">
        <v>9</v>
      </c>
      <c r="B27" s="55" t="s">
        <v>167</v>
      </c>
      <c r="C27" s="55" t="s">
        <v>239</v>
      </c>
      <c r="D27" s="20" t="s">
        <v>263</v>
      </c>
      <c r="E27" s="55" t="s">
        <v>209</v>
      </c>
      <c r="F27" s="185" t="s">
        <v>173</v>
      </c>
      <c r="G27" s="186">
        <v>10</v>
      </c>
      <c r="H27" s="55">
        <v>100</v>
      </c>
      <c r="I27" s="187"/>
      <c r="J27" s="188">
        <f>+G27*I27</f>
        <v>0</v>
      </c>
    </row>
    <row r="28" spans="1:10" s="13" customFormat="1" ht="33.75">
      <c r="A28" s="78">
        <v>10</v>
      </c>
      <c r="B28" s="55" t="s">
        <v>167</v>
      </c>
      <c r="C28" s="55" t="s">
        <v>238</v>
      </c>
      <c r="D28" s="20" t="s">
        <v>271</v>
      </c>
      <c r="E28" s="55" t="s">
        <v>209</v>
      </c>
      <c r="F28" s="185" t="s">
        <v>173</v>
      </c>
      <c r="G28" s="186">
        <v>10</v>
      </c>
      <c r="H28" s="55">
        <v>100</v>
      </c>
      <c r="I28" s="187"/>
      <c r="J28" s="188">
        <f>+G28*I28</f>
        <v>0</v>
      </c>
    </row>
    <row r="29" spans="1:10" s="13" customFormat="1" ht="26.25" customHeight="1">
      <c r="A29" s="78">
        <v>11</v>
      </c>
      <c r="B29" s="55" t="s">
        <v>249</v>
      </c>
      <c r="C29" s="55" t="s">
        <v>250</v>
      </c>
      <c r="D29" s="20" t="s">
        <v>251</v>
      </c>
      <c r="E29" s="199" t="s">
        <v>209</v>
      </c>
      <c r="F29" s="185" t="s">
        <v>173</v>
      </c>
      <c r="G29" s="186">
        <v>10</v>
      </c>
      <c r="H29" s="55">
        <v>100</v>
      </c>
      <c r="I29" s="187"/>
      <c r="J29" s="188">
        <f>+G29*I29</f>
        <v>0</v>
      </c>
    </row>
    <row r="30" spans="1:10" s="13" customFormat="1" ht="12" thickBot="1">
      <c r="A30" s="60"/>
      <c r="B30" s="62"/>
      <c r="C30" s="62"/>
      <c r="D30" s="62"/>
      <c r="E30" s="62"/>
      <c r="F30" s="119"/>
      <c r="G30" s="120"/>
      <c r="H30" s="61"/>
      <c r="I30" s="84"/>
      <c r="J30" s="85">
        <f>+G30*I30</f>
        <v>0</v>
      </c>
    </row>
    <row r="31" spans="1:10" s="13" customFormat="1" ht="12" thickBot="1">
      <c r="A31" s="318"/>
      <c r="B31" s="318"/>
      <c r="C31" s="318"/>
      <c r="D31" s="318"/>
      <c r="E31" s="12"/>
      <c r="F31" s="12"/>
      <c r="G31" s="12"/>
      <c r="H31" s="121"/>
      <c r="I31" s="122" t="s">
        <v>117</v>
      </c>
      <c r="J31" s="76">
        <f>SUM(J19:J30)</f>
        <v>0</v>
      </c>
    </row>
    <row r="32" spans="1:10" s="13" customFormat="1" ht="11.25" hidden="1">
      <c r="A32" s="134"/>
      <c r="B32" s="134"/>
      <c r="C32" s="134"/>
      <c r="D32" s="134"/>
      <c r="E32" s="135"/>
      <c r="F32" s="135"/>
      <c r="G32" s="135"/>
      <c r="H32" s="135"/>
      <c r="I32" s="316"/>
      <c r="J32" s="317"/>
    </row>
    <row r="33" spans="1:10" s="13" customFormat="1" ht="11.25" hidden="1">
      <c r="A33" s="134"/>
      <c r="B33" s="134"/>
      <c r="C33" s="134"/>
      <c r="D33" s="134"/>
      <c r="E33" s="135"/>
      <c r="F33" s="135"/>
      <c r="G33" s="135"/>
      <c r="H33" s="135"/>
      <c r="I33" s="316"/>
      <c r="J33" s="317"/>
    </row>
    <row r="34" spans="1:10" s="13" customFormat="1" ht="11.25" hidden="1">
      <c r="A34" s="134"/>
      <c r="B34" s="134"/>
      <c r="C34" s="134"/>
      <c r="D34" s="134"/>
      <c r="E34" s="135"/>
      <c r="F34" s="135"/>
      <c r="G34" s="135"/>
      <c r="H34" s="135"/>
      <c r="I34" s="316"/>
      <c r="J34" s="317"/>
    </row>
    <row r="35" spans="1:10" s="13" customFormat="1" ht="12" hidden="1" thickBot="1">
      <c r="A35" s="134"/>
      <c r="B35" s="134"/>
      <c r="C35" s="134"/>
      <c r="D35" s="134"/>
      <c r="E35" s="135"/>
      <c r="F35" s="135"/>
      <c r="G35" s="135"/>
      <c r="H35" s="135"/>
      <c r="I35" s="316"/>
      <c r="J35" s="317"/>
    </row>
    <row r="36" spans="1:10" s="13" customFormat="1" ht="10.5" hidden="1" customHeight="1" thickBot="1">
      <c r="A36" s="134"/>
      <c r="B36" s="134"/>
      <c r="C36" s="134"/>
      <c r="D36" s="134"/>
      <c r="E36" s="135"/>
      <c r="F36" s="135"/>
      <c r="G36" s="135"/>
      <c r="H36" s="135"/>
      <c r="I36" s="316"/>
      <c r="J36" s="317"/>
    </row>
    <row r="37" spans="1:10" s="13" customFormat="1" ht="8.25" hidden="1" customHeight="1" thickBot="1">
      <c r="A37" s="134"/>
      <c r="B37" s="134"/>
      <c r="C37" s="134"/>
      <c r="D37" s="134"/>
      <c r="E37" s="135"/>
      <c r="F37" s="135"/>
      <c r="G37" s="135"/>
      <c r="H37" s="135"/>
      <c r="I37" s="316"/>
      <c r="J37" s="317"/>
    </row>
    <row r="38" spans="1:10" s="13" customFormat="1" ht="9" hidden="1" customHeight="1" thickBot="1">
      <c r="A38" s="134"/>
      <c r="B38" s="134"/>
      <c r="C38" s="134"/>
      <c r="D38" s="134"/>
      <c r="E38" s="135"/>
      <c r="F38" s="135"/>
      <c r="G38" s="135"/>
      <c r="H38" s="135"/>
      <c r="I38" s="316"/>
      <c r="J38" s="317"/>
    </row>
    <row r="39" spans="1:10" s="13" customFormat="1" ht="12" hidden="1" thickBot="1">
      <c r="A39" s="8"/>
      <c r="B39" s="9"/>
      <c r="C39" s="9"/>
      <c r="D39" s="38"/>
      <c r="E39" s="135"/>
      <c r="F39" s="135"/>
      <c r="G39" s="135"/>
      <c r="H39" s="8"/>
      <c r="I39" s="133"/>
      <c r="J39" s="123"/>
    </row>
    <row r="40" spans="1:10">
      <c r="B40" s="125"/>
      <c r="C40" s="125"/>
      <c r="D40" s="125"/>
      <c r="E40" s="125"/>
      <c r="F40" s="125"/>
      <c r="G40" s="125"/>
      <c r="H40" s="125"/>
    </row>
    <row r="42" spans="1:10" ht="10.5" customHeight="1" thickBot="1">
      <c r="A42" s="6" t="s">
        <v>23</v>
      </c>
    </row>
    <row r="43" spans="1:10" ht="6.75" hidden="1" customHeight="1" thickBot="1"/>
    <row r="44" spans="1:10" ht="13.5" hidden="1" thickBot="1"/>
    <row r="45" spans="1:10" ht="240" customHeight="1">
      <c r="A45" s="191">
        <v>1</v>
      </c>
      <c r="B45" s="192" t="s">
        <v>284</v>
      </c>
      <c r="C45" s="192" t="s">
        <v>285</v>
      </c>
      <c r="D45" s="193" t="s">
        <v>283</v>
      </c>
      <c r="E45" s="55"/>
      <c r="F45" s="185"/>
      <c r="G45" s="186">
        <v>5</v>
      </c>
      <c r="H45" s="55">
        <v>100</v>
      </c>
      <c r="I45" s="190">
        <v>7097820.7999999998</v>
      </c>
      <c r="J45" s="189">
        <v>35489104</v>
      </c>
    </row>
    <row r="46" spans="1:10" ht="205.5" customHeight="1">
      <c r="A46" s="78">
        <v>2</v>
      </c>
      <c r="B46" s="55" t="s">
        <v>289</v>
      </c>
      <c r="C46" s="55" t="s">
        <v>290</v>
      </c>
      <c r="D46" s="200" t="s">
        <v>286</v>
      </c>
      <c r="E46" s="55" t="s">
        <v>317</v>
      </c>
      <c r="F46" s="185" t="s">
        <v>318</v>
      </c>
      <c r="G46" s="186">
        <v>5</v>
      </c>
      <c r="H46" s="55">
        <v>100</v>
      </c>
      <c r="I46" s="190">
        <v>2670440</v>
      </c>
      <c r="J46" s="189">
        <f>I46*G46</f>
        <v>13352200</v>
      </c>
    </row>
    <row r="47" spans="1:10" ht="69" customHeight="1">
      <c r="A47" s="104">
        <v>3</v>
      </c>
      <c r="B47" s="55" t="s">
        <v>291</v>
      </c>
      <c r="C47" s="55" t="s">
        <v>292</v>
      </c>
      <c r="D47" s="201" t="s">
        <v>287</v>
      </c>
      <c r="E47" s="55" t="s">
        <v>317</v>
      </c>
      <c r="F47" s="185" t="s">
        <v>318</v>
      </c>
      <c r="G47" s="186">
        <v>5</v>
      </c>
      <c r="H47" s="55">
        <v>100</v>
      </c>
      <c r="I47" s="190">
        <v>2301971.4</v>
      </c>
      <c r="J47" s="188">
        <f>I47*G47</f>
        <v>11509857</v>
      </c>
    </row>
    <row r="48" spans="1:10" ht="183" customHeight="1">
      <c r="A48" s="78">
        <v>4</v>
      </c>
      <c r="B48" s="55" t="s">
        <v>293</v>
      </c>
      <c r="C48" s="55" t="s">
        <v>292</v>
      </c>
      <c r="D48" s="200" t="s">
        <v>288</v>
      </c>
      <c r="E48" s="55" t="s">
        <v>317</v>
      </c>
      <c r="F48" s="185" t="s">
        <v>318</v>
      </c>
      <c r="G48" s="186">
        <v>5</v>
      </c>
      <c r="H48" s="55">
        <v>100</v>
      </c>
      <c r="I48" s="190">
        <v>1573901</v>
      </c>
      <c r="J48" s="188">
        <f>I48*G48</f>
        <v>7869505</v>
      </c>
    </row>
    <row r="49" spans="1:10" ht="182.25" customHeight="1">
      <c r="A49" s="78">
        <v>5</v>
      </c>
      <c r="B49" s="55" t="s">
        <v>294</v>
      </c>
      <c r="C49" s="55" t="s">
        <v>295</v>
      </c>
      <c r="D49" s="201" t="s">
        <v>299</v>
      </c>
      <c r="E49" s="55" t="s">
        <v>317</v>
      </c>
      <c r="F49" s="185" t="s">
        <v>318</v>
      </c>
      <c r="G49" s="186">
        <v>5</v>
      </c>
      <c r="H49" s="55">
        <v>100</v>
      </c>
      <c r="I49" s="190">
        <v>1573901</v>
      </c>
      <c r="J49" s="189">
        <f>I49*G49</f>
        <v>7869505</v>
      </c>
    </row>
    <row r="50" spans="1:10" ht="180" customHeight="1" thickBot="1">
      <c r="A50" s="78">
        <v>6</v>
      </c>
      <c r="B50" s="55" t="s">
        <v>296</v>
      </c>
      <c r="C50" s="55" t="s">
        <v>297</v>
      </c>
      <c r="D50" s="201" t="s">
        <v>298</v>
      </c>
      <c r="E50" s="203" t="s">
        <v>317</v>
      </c>
      <c r="F50" s="204" t="s">
        <v>318</v>
      </c>
      <c r="G50" s="205">
        <v>5</v>
      </c>
      <c r="H50" s="203">
        <v>100</v>
      </c>
      <c r="I50" s="206">
        <v>1451657</v>
      </c>
      <c r="J50" s="207">
        <f>I50*G50</f>
        <v>7258285</v>
      </c>
    </row>
    <row r="51" spans="1:10" ht="13.5" thickBot="1">
      <c r="I51" s="122" t="s">
        <v>117</v>
      </c>
      <c r="J51" s="76">
        <f>SUM(J44:J50)</f>
        <v>83348456</v>
      </c>
    </row>
    <row r="52" spans="1:10" ht="13.5" thickBot="1">
      <c r="I52" s="133"/>
      <c r="J52" s="123"/>
    </row>
    <row r="53" spans="1:10" ht="13.5" thickBot="1">
      <c r="I53" s="122"/>
      <c r="J53" s="124"/>
    </row>
    <row r="54" spans="1:10" ht="13.5" thickBot="1"/>
    <row r="55" spans="1:10" ht="13.5" thickBot="1">
      <c r="I55" s="126" t="s">
        <v>31</v>
      </c>
      <c r="J55" s="127">
        <f>+SUM(J31+J51)</f>
        <v>83348456</v>
      </c>
    </row>
  </sheetData>
  <mergeCells count="19">
    <mergeCell ref="I32:J38"/>
    <mergeCell ref="A31:D31"/>
    <mergeCell ref="A18:J18"/>
    <mergeCell ref="J16:J17"/>
    <mergeCell ref="E16:H16"/>
    <mergeCell ref="G6:I6"/>
    <mergeCell ref="C8:G8"/>
    <mergeCell ref="A16:A17"/>
    <mergeCell ref="B16:B17"/>
    <mergeCell ref="C16:C17"/>
    <mergeCell ref="D16:D17"/>
    <mergeCell ref="A1:C6"/>
    <mergeCell ref="D1:I4"/>
    <mergeCell ref="D5:F5"/>
    <mergeCell ref="G5:I5"/>
    <mergeCell ref="D6:F6"/>
    <mergeCell ref="I16:I17"/>
    <mergeCell ref="C9:H9"/>
    <mergeCell ref="A8:B8"/>
  </mergeCells>
  <phoneticPr fontId="5"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3.xml><?xml version="1.0" encoding="utf-8"?>
<worksheet xmlns="http://schemas.openxmlformats.org/spreadsheetml/2006/main" xmlns:r="http://schemas.openxmlformats.org/officeDocument/2006/relationships">
  <dimension ref="A1:L26"/>
  <sheetViews>
    <sheetView showGridLines="0" workbookViewId="0">
      <selection sqref="A1:J6"/>
    </sheetView>
  </sheetViews>
  <sheetFormatPr baseColWidth="10" defaultRowHeight="12.75"/>
  <cols>
    <col min="1" max="1" width="6" style="6" customWidth="1"/>
    <col min="2" max="2" width="38.7109375" style="6" customWidth="1"/>
    <col min="3" max="3" width="17.28515625" style="6" customWidth="1"/>
    <col min="4" max="4" width="10.7109375" style="6" customWidth="1"/>
    <col min="5" max="5" width="12.7109375" style="6" customWidth="1"/>
    <col min="6" max="6" width="11.28515625" style="6" customWidth="1"/>
    <col min="7" max="8" width="15.140625" style="6" customWidth="1"/>
    <col min="9" max="9" width="16.140625" style="6" customWidth="1"/>
    <col min="10" max="10" width="12.7109375" style="6" customWidth="1"/>
    <col min="11" max="11" width="11.42578125" style="6"/>
    <col min="12" max="12" width="18.85546875" style="6" bestFit="1" customWidth="1"/>
    <col min="13" max="16384" width="11.42578125" style="6"/>
  </cols>
  <sheetData>
    <row r="1" spans="1:12">
      <c r="A1" s="281"/>
      <c r="B1" s="282"/>
      <c r="C1" s="283"/>
      <c r="D1" s="290" t="s">
        <v>310</v>
      </c>
      <c r="E1" s="291"/>
      <c r="F1" s="291"/>
      <c r="G1" s="291"/>
      <c r="H1" s="291"/>
      <c r="I1" s="292"/>
      <c r="J1" s="184"/>
    </row>
    <row r="2" spans="1:12">
      <c r="A2" s="284"/>
      <c r="B2" s="285"/>
      <c r="C2" s="286"/>
      <c r="D2" s="293"/>
      <c r="E2" s="294"/>
      <c r="F2" s="294"/>
      <c r="G2" s="294"/>
      <c r="H2" s="294"/>
      <c r="I2" s="295"/>
      <c r="J2" s="184"/>
    </row>
    <row r="3" spans="1:12">
      <c r="A3" s="284"/>
      <c r="B3" s="285"/>
      <c r="C3" s="286"/>
      <c r="D3" s="293"/>
      <c r="E3" s="294"/>
      <c r="F3" s="294"/>
      <c r="G3" s="294"/>
      <c r="H3" s="294"/>
      <c r="I3" s="295"/>
      <c r="J3" s="184" t="s">
        <v>311</v>
      </c>
    </row>
    <row r="4" spans="1:12">
      <c r="A4" s="284"/>
      <c r="B4" s="285"/>
      <c r="C4" s="286"/>
      <c r="D4" s="296"/>
      <c r="E4" s="297"/>
      <c r="F4" s="297"/>
      <c r="G4" s="297"/>
      <c r="H4" s="297"/>
      <c r="I4" s="298"/>
      <c r="J4" s="184" t="s">
        <v>321</v>
      </c>
    </row>
    <row r="5" spans="1:12" ht="13.5">
      <c r="A5" s="284"/>
      <c r="B5" s="285"/>
      <c r="C5" s="286"/>
      <c r="D5" s="299" t="s">
        <v>312</v>
      </c>
      <c r="E5" s="300"/>
      <c r="F5" s="301"/>
      <c r="G5" s="299" t="s">
        <v>313</v>
      </c>
      <c r="H5" s="300"/>
      <c r="I5" s="300"/>
      <c r="J5" s="184"/>
    </row>
    <row r="6" spans="1:12" ht="13.5">
      <c r="A6" s="287"/>
      <c r="B6" s="288"/>
      <c r="C6" s="289"/>
      <c r="D6" s="299">
        <v>0</v>
      </c>
      <c r="E6" s="300"/>
      <c r="F6" s="301"/>
      <c r="G6" s="299" t="s">
        <v>314</v>
      </c>
      <c r="H6" s="300"/>
      <c r="I6" s="300"/>
      <c r="J6" s="184"/>
    </row>
    <row r="7" spans="1:12" s="28" customFormat="1" ht="18">
      <c r="A7" s="183"/>
      <c r="B7" s="183"/>
      <c r="C7" s="183"/>
      <c r="D7" s="183"/>
      <c r="E7" s="183"/>
      <c r="F7" s="183"/>
      <c r="G7" s="183"/>
      <c r="H7" s="183"/>
      <c r="I7" s="183"/>
      <c r="J7" s="27"/>
    </row>
    <row r="8" spans="1:12" s="15" customFormat="1" ht="15" customHeight="1">
      <c r="A8" s="322" t="s">
        <v>235</v>
      </c>
      <c r="B8" s="322"/>
      <c r="C8" s="312" t="str">
        <f>'POA-01'!D8</f>
        <v>Administración y Aprovechamiento de Aguas</v>
      </c>
      <c r="D8" s="312"/>
      <c r="E8" s="312"/>
      <c r="F8" s="312"/>
      <c r="G8" s="312"/>
      <c r="H8" s="111"/>
      <c r="I8" s="111"/>
    </row>
    <row r="9" spans="1:12" s="15" customFormat="1" ht="14.25">
      <c r="A9" s="14" t="s">
        <v>7</v>
      </c>
      <c r="B9" s="14"/>
      <c r="C9" s="217" t="s">
        <v>320</v>
      </c>
      <c r="D9" s="217"/>
      <c r="E9" s="217"/>
      <c r="F9" s="217"/>
      <c r="G9" s="217"/>
      <c r="H9" s="29"/>
      <c r="I9" s="31"/>
      <c r="J9" s="16"/>
    </row>
    <row r="10" spans="1:12" s="15" customFormat="1" ht="15" customHeight="1">
      <c r="A10" s="14"/>
      <c r="B10" s="14"/>
      <c r="C10" s="21"/>
      <c r="D10" s="21"/>
      <c r="E10" s="21"/>
      <c r="F10" s="21"/>
      <c r="G10" s="21"/>
      <c r="H10" s="29"/>
      <c r="I10" s="29"/>
      <c r="J10" s="16"/>
    </row>
    <row r="11" spans="1:12" s="15" customFormat="1" ht="15">
      <c r="A11" s="16" t="s">
        <v>8</v>
      </c>
      <c r="B11" s="16"/>
      <c r="C11" s="327">
        <f>'POA-01'!D11</f>
        <v>24324200124</v>
      </c>
      <c r="D11" s="327"/>
      <c r="F11" s="21"/>
      <c r="G11" s="21"/>
      <c r="H11" s="30" t="str">
        <f>'POA-02'!J9</f>
        <v>111-902-1</v>
      </c>
      <c r="I11" s="21"/>
      <c r="J11" s="16"/>
    </row>
    <row r="12" spans="1:12" s="15" customFormat="1" ht="15">
      <c r="A12" s="16" t="s">
        <v>10</v>
      </c>
      <c r="B12" s="16"/>
      <c r="C12" s="325">
        <f>'POA-01'!D12</f>
        <v>0</v>
      </c>
      <c r="D12" s="325"/>
      <c r="E12" s="21"/>
      <c r="F12" s="21"/>
      <c r="G12" s="21"/>
      <c r="H12" s="21"/>
      <c r="I12" s="21"/>
      <c r="J12" s="16"/>
    </row>
    <row r="13" spans="1:12" s="15" customFormat="1" ht="15">
      <c r="A13" s="16" t="s">
        <v>9</v>
      </c>
      <c r="B13" s="16"/>
      <c r="C13" s="327">
        <f>'POA-01'!D13</f>
        <v>24324200124</v>
      </c>
      <c r="D13" s="327"/>
      <c r="E13" s="21"/>
      <c r="F13" s="21"/>
      <c r="G13" s="21"/>
      <c r="H13" s="21"/>
      <c r="I13" s="21"/>
      <c r="J13" s="16"/>
    </row>
    <row r="14" spans="1:12" s="15" customFormat="1" ht="14.25"/>
    <row r="15" spans="1:12" s="17" customFormat="1" ht="12" thickBot="1">
      <c r="A15" s="17" t="s">
        <v>33</v>
      </c>
      <c r="I15" s="18" t="s">
        <v>34</v>
      </c>
      <c r="L15" s="236">
        <f>91656310/90</f>
        <v>1018403.4444444445</v>
      </c>
    </row>
    <row r="16" spans="1:12" s="19" customFormat="1" ht="12.75" customHeight="1">
      <c r="A16" s="331" t="s">
        <v>50</v>
      </c>
      <c r="B16" s="328" t="s">
        <v>28</v>
      </c>
      <c r="C16" s="336" t="s">
        <v>29</v>
      </c>
      <c r="D16" s="279" t="s">
        <v>30</v>
      </c>
      <c r="E16" s="326" t="s">
        <v>26</v>
      </c>
      <c r="F16" s="326"/>
      <c r="G16" s="303" t="s">
        <v>27</v>
      </c>
      <c r="H16" s="303"/>
      <c r="I16" s="310" t="s">
        <v>38</v>
      </c>
    </row>
    <row r="17" spans="1:9" s="19" customFormat="1" ht="5.25" hidden="1" customHeight="1">
      <c r="A17" s="332"/>
      <c r="B17" s="329"/>
      <c r="C17" s="337"/>
      <c r="D17" s="339"/>
      <c r="E17" s="323" t="s">
        <v>17</v>
      </c>
      <c r="F17" s="323" t="s">
        <v>31</v>
      </c>
      <c r="G17" s="323" t="s">
        <v>32</v>
      </c>
      <c r="H17" s="323" t="s">
        <v>31</v>
      </c>
      <c r="I17" s="324"/>
    </row>
    <row r="18" spans="1:9" s="19" customFormat="1" ht="13.5" customHeight="1" thickBot="1">
      <c r="A18" s="333"/>
      <c r="B18" s="330"/>
      <c r="C18" s="338"/>
      <c r="D18" s="280"/>
      <c r="E18" s="280"/>
      <c r="F18" s="280"/>
      <c r="G18" s="280"/>
      <c r="H18" s="280"/>
      <c r="I18" s="311"/>
    </row>
    <row r="19" spans="1:9" s="13" customFormat="1" ht="39" thickBot="1">
      <c r="A19" s="64">
        <v>1</v>
      </c>
      <c r="B19" s="220" t="s">
        <v>201</v>
      </c>
      <c r="C19" s="192" t="s">
        <v>152</v>
      </c>
      <c r="D19" s="192" t="s">
        <v>206</v>
      </c>
      <c r="E19" s="223"/>
      <c r="F19" s="223">
        <v>300</v>
      </c>
      <c r="G19" s="229">
        <v>230736</v>
      </c>
      <c r="H19" s="232">
        <f t="shared" ref="H19:H25" si="0">+F19*G19</f>
        <v>69220800</v>
      </c>
      <c r="I19" s="226" t="s">
        <v>257</v>
      </c>
    </row>
    <row r="20" spans="1:9" s="13" customFormat="1" ht="51.75" thickBot="1">
      <c r="A20" s="59">
        <v>2</v>
      </c>
      <c r="B20" s="220" t="s">
        <v>202</v>
      </c>
      <c r="C20" s="55" t="s">
        <v>152</v>
      </c>
      <c r="D20" s="54" t="s">
        <v>206</v>
      </c>
      <c r="E20" s="187"/>
      <c r="F20" s="187">
        <v>90</v>
      </c>
      <c r="G20" s="235">
        <v>1018403.444444</v>
      </c>
      <c r="H20" s="230">
        <f t="shared" si="0"/>
        <v>91656309.999960005</v>
      </c>
      <c r="I20" s="227" t="s">
        <v>257</v>
      </c>
    </row>
    <row r="21" spans="1:9" s="13" customFormat="1" ht="26.25" thickBot="1">
      <c r="A21" s="59">
        <v>3</v>
      </c>
      <c r="B21" s="220" t="s">
        <v>245</v>
      </c>
      <c r="C21" s="55" t="str">
        <f>+C19</f>
        <v>Perforación de pozos</v>
      </c>
      <c r="D21" s="54" t="s">
        <v>153</v>
      </c>
      <c r="E21" s="187"/>
      <c r="F21" s="187">
        <v>30</v>
      </c>
      <c r="G21" s="190">
        <v>780299</v>
      </c>
      <c r="H21" s="230">
        <f t="shared" si="0"/>
        <v>23408970</v>
      </c>
      <c r="I21" s="227" t="s">
        <v>257</v>
      </c>
    </row>
    <row r="22" spans="1:9" s="13" customFormat="1" ht="22.5">
      <c r="A22" s="59">
        <v>4</v>
      </c>
      <c r="B22" s="221" t="s">
        <v>162</v>
      </c>
      <c r="C22" s="55" t="s">
        <v>152</v>
      </c>
      <c r="D22" s="54" t="s">
        <v>163</v>
      </c>
      <c r="E22" s="187"/>
      <c r="F22" s="187">
        <v>5</v>
      </c>
      <c r="G22" s="230">
        <v>1600000</v>
      </c>
      <c r="H22" s="230">
        <f t="shared" si="0"/>
        <v>8000000</v>
      </c>
      <c r="I22" s="227" t="s">
        <v>257</v>
      </c>
    </row>
    <row r="23" spans="1:9" s="13" customFormat="1" ht="25.5">
      <c r="A23" s="59">
        <v>2</v>
      </c>
      <c r="B23" s="221" t="s">
        <v>300</v>
      </c>
      <c r="C23" s="55" t="s">
        <v>152</v>
      </c>
      <c r="D23" s="54" t="s">
        <v>206</v>
      </c>
      <c r="E23" s="187"/>
      <c r="F23" s="187">
        <v>1</v>
      </c>
      <c r="G23" s="230">
        <v>14000000</v>
      </c>
      <c r="H23" s="230">
        <f t="shared" si="0"/>
        <v>14000000</v>
      </c>
      <c r="I23" s="227" t="s">
        <v>301</v>
      </c>
    </row>
    <row r="24" spans="1:9" s="13" customFormat="1" ht="25.5">
      <c r="A24" s="65">
        <v>4</v>
      </c>
      <c r="B24" s="222" t="s">
        <v>304</v>
      </c>
      <c r="C24" s="224" t="s">
        <v>152</v>
      </c>
      <c r="D24" s="55" t="s">
        <v>206</v>
      </c>
      <c r="E24" s="225"/>
      <c r="F24" s="225">
        <v>1</v>
      </c>
      <c r="G24" s="231">
        <v>16000000</v>
      </c>
      <c r="H24" s="233">
        <f t="shared" si="0"/>
        <v>16000000</v>
      </c>
      <c r="I24" s="228" t="s">
        <v>301</v>
      </c>
    </row>
    <row r="25" spans="1:9" s="13" customFormat="1" ht="26.25" thickBot="1">
      <c r="A25" s="59">
        <v>3</v>
      </c>
      <c r="B25" s="221" t="s">
        <v>302</v>
      </c>
      <c r="C25" s="55" t="s">
        <v>152</v>
      </c>
      <c r="D25" s="54" t="s">
        <v>206</v>
      </c>
      <c r="E25" s="187"/>
      <c r="F25" s="187">
        <v>1</v>
      </c>
      <c r="G25" s="190">
        <v>19000000</v>
      </c>
      <c r="H25" s="230">
        <f t="shared" si="0"/>
        <v>19000000</v>
      </c>
      <c r="I25" s="227" t="s">
        <v>303</v>
      </c>
    </row>
    <row r="26" spans="1:9" s="13" customFormat="1" ht="12" customHeight="1" thickBot="1">
      <c r="A26" s="334" t="s">
        <v>19</v>
      </c>
      <c r="B26" s="335"/>
      <c r="C26" s="68"/>
      <c r="D26" s="67"/>
      <c r="E26" s="69"/>
      <c r="F26" s="69"/>
      <c r="G26" s="69"/>
      <c r="H26" s="234">
        <f>SUM(H19:H25)</f>
        <v>241286079.99996001</v>
      </c>
      <c r="I26" s="70"/>
    </row>
  </sheetData>
  <mergeCells count="23">
    <mergeCell ref="C8:G8"/>
    <mergeCell ref="A26:B26"/>
    <mergeCell ref="G16:H16"/>
    <mergeCell ref="C16:C18"/>
    <mergeCell ref="D16:D18"/>
    <mergeCell ref="E17:E18"/>
    <mergeCell ref="F17:F18"/>
    <mergeCell ref="G17:G18"/>
    <mergeCell ref="H17:H18"/>
    <mergeCell ref="I16:I18"/>
    <mergeCell ref="A1:C6"/>
    <mergeCell ref="D1:I4"/>
    <mergeCell ref="D5:F5"/>
    <mergeCell ref="G5:I5"/>
    <mergeCell ref="D6:F6"/>
    <mergeCell ref="G6:I6"/>
    <mergeCell ref="C12:D12"/>
    <mergeCell ref="E16:F16"/>
    <mergeCell ref="C11:D11"/>
    <mergeCell ref="C13:D13"/>
    <mergeCell ref="B16:B18"/>
    <mergeCell ref="A16:A18"/>
    <mergeCell ref="A8:B8"/>
  </mergeCells>
  <phoneticPr fontId="5" type="noConversion"/>
  <printOptions horizontalCentered="1" verticalCentered="1"/>
  <pageMargins left="0.98425196850393704" right="0.98425196850393704" top="0.98425196850393704" bottom="0.98425196850393704" header="0" footer="0"/>
  <pageSetup paperSize="5" orientation="landscape" horizontalDpi="4294967295" r:id="rId1"/>
  <headerFooter alignWithMargins="0"/>
  <drawing r:id="rId2"/>
</worksheet>
</file>

<file path=xl/worksheets/sheet4.xml><?xml version="1.0" encoding="utf-8"?>
<worksheet xmlns="http://schemas.openxmlformats.org/spreadsheetml/2006/main" xmlns:r="http://schemas.openxmlformats.org/officeDocument/2006/relationships">
  <dimension ref="A1:J30"/>
  <sheetViews>
    <sheetView showGridLines="0" workbookViewId="0">
      <selection sqref="A1:J6"/>
    </sheetView>
  </sheetViews>
  <sheetFormatPr baseColWidth="10" defaultRowHeight="12.75"/>
  <cols>
    <col min="1" max="1" width="5.140625" style="6" customWidth="1"/>
    <col min="2" max="2" width="28" style="6" customWidth="1"/>
    <col min="3" max="3" width="13.7109375" style="6" customWidth="1"/>
    <col min="4" max="5" width="9.85546875" style="6" customWidth="1"/>
    <col min="6" max="6" width="13.85546875" style="6" bestFit="1" customWidth="1"/>
    <col min="7" max="7" width="17.42578125" style="6" customWidth="1"/>
    <col min="8" max="8" width="15.7109375" style="6" customWidth="1"/>
    <col min="9" max="9" width="11.42578125" style="6"/>
    <col min="10" max="10" width="13.42578125" style="6" customWidth="1"/>
    <col min="11" max="16384" width="11.42578125" style="6"/>
  </cols>
  <sheetData>
    <row r="1" spans="1:10" ht="16.5" customHeight="1">
      <c r="A1" s="281"/>
      <c r="B1" s="282"/>
      <c r="C1" s="283"/>
      <c r="D1" s="290" t="s">
        <v>310</v>
      </c>
      <c r="E1" s="291"/>
      <c r="F1" s="291"/>
      <c r="G1" s="291"/>
      <c r="H1" s="291"/>
      <c r="I1" s="292"/>
      <c r="J1" s="184"/>
    </row>
    <row r="2" spans="1:10" ht="16.5" customHeight="1">
      <c r="A2" s="284"/>
      <c r="B2" s="285"/>
      <c r="C2" s="286"/>
      <c r="D2" s="293"/>
      <c r="E2" s="294"/>
      <c r="F2" s="294"/>
      <c r="G2" s="294"/>
      <c r="H2" s="294"/>
      <c r="I2" s="295"/>
      <c r="J2" s="184"/>
    </row>
    <row r="3" spans="1:10" ht="14.25" customHeight="1">
      <c r="A3" s="284"/>
      <c r="B3" s="285"/>
      <c r="C3" s="286"/>
      <c r="D3" s="293"/>
      <c r="E3" s="294"/>
      <c r="F3" s="294"/>
      <c r="G3" s="294"/>
      <c r="H3" s="294"/>
      <c r="I3" s="295"/>
      <c r="J3" s="184" t="s">
        <v>311</v>
      </c>
    </row>
    <row r="4" spans="1:10" ht="15" customHeight="1">
      <c r="A4" s="284"/>
      <c r="B4" s="285"/>
      <c r="C4" s="286"/>
      <c r="D4" s="296"/>
      <c r="E4" s="297"/>
      <c r="F4" s="297"/>
      <c r="G4" s="297"/>
      <c r="H4" s="297"/>
      <c r="I4" s="298"/>
      <c r="J4" s="184" t="s">
        <v>321</v>
      </c>
    </row>
    <row r="5" spans="1:10" ht="16.5" customHeight="1">
      <c r="A5" s="284"/>
      <c r="B5" s="285"/>
      <c r="C5" s="286"/>
      <c r="D5" s="299" t="s">
        <v>312</v>
      </c>
      <c r="E5" s="300"/>
      <c r="F5" s="301"/>
      <c r="G5" s="299" t="s">
        <v>313</v>
      </c>
      <c r="H5" s="300"/>
      <c r="I5" s="300"/>
      <c r="J5" s="184"/>
    </row>
    <row r="6" spans="1:10" ht="15.75" customHeight="1">
      <c r="A6" s="287"/>
      <c r="B6" s="288"/>
      <c r="C6" s="289"/>
      <c r="D6" s="299">
        <v>0</v>
      </c>
      <c r="E6" s="300"/>
      <c r="F6" s="301"/>
      <c r="G6" s="299" t="s">
        <v>314</v>
      </c>
      <c r="H6" s="300"/>
      <c r="I6" s="300"/>
      <c r="J6" s="184"/>
    </row>
    <row r="7" spans="1:10" s="28" customFormat="1" ht="18">
      <c r="A7" s="183"/>
      <c r="B7" s="183"/>
      <c r="C7" s="183"/>
      <c r="D7" s="183"/>
      <c r="E7" s="183"/>
      <c r="F7" s="183"/>
      <c r="G7" s="183"/>
      <c r="H7" s="183"/>
      <c r="I7" s="26"/>
      <c r="J7" s="27"/>
    </row>
    <row r="8" spans="1:10" s="15" customFormat="1" ht="15" customHeight="1">
      <c r="A8" s="322" t="s">
        <v>235</v>
      </c>
      <c r="B8" s="322"/>
      <c r="C8" s="312" t="str">
        <f>'POA-01'!D8</f>
        <v>Administración y Aprovechamiento de Aguas</v>
      </c>
      <c r="D8" s="312"/>
      <c r="E8" s="312"/>
      <c r="F8" s="312"/>
      <c r="G8" s="312"/>
      <c r="H8" s="111"/>
      <c r="I8" s="111"/>
    </row>
    <row r="9" spans="1:10" s="15" customFormat="1" ht="14.25">
      <c r="A9" s="14" t="s">
        <v>7</v>
      </c>
      <c r="B9" s="14"/>
      <c r="C9" s="312" t="s">
        <v>322</v>
      </c>
      <c r="D9" s="312"/>
      <c r="E9" s="312"/>
      <c r="F9" s="312"/>
      <c r="G9" s="312"/>
      <c r="H9" s="312"/>
      <c r="I9" s="312"/>
      <c r="J9" s="16"/>
    </row>
    <row r="10" spans="1:10" s="15" customFormat="1" ht="15" customHeight="1">
      <c r="A10" s="14"/>
      <c r="B10" s="14"/>
      <c r="C10" s="21"/>
      <c r="D10" s="21"/>
      <c r="E10" s="21"/>
      <c r="F10" s="21"/>
      <c r="G10" s="21"/>
      <c r="H10" s="21"/>
      <c r="I10" s="21"/>
      <c r="J10" s="16"/>
    </row>
    <row r="11" spans="1:10" s="15" customFormat="1" ht="15">
      <c r="A11" s="16" t="s">
        <v>8</v>
      </c>
      <c r="B11" s="16"/>
      <c r="C11" s="327">
        <v>24324200124</v>
      </c>
      <c r="D11" s="327"/>
      <c r="E11" s="21"/>
      <c r="F11" s="21"/>
      <c r="G11" s="21"/>
      <c r="H11" s="21"/>
      <c r="I11" s="21"/>
      <c r="J11" s="16"/>
    </row>
    <row r="12" spans="1:10" s="15" customFormat="1" ht="14.25">
      <c r="A12" s="16" t="s">
        <v>10</v>
      </c>
      <c r="B12" s="16"/>
      <c r="C12" s="32">
        <f>'POA-01'!D12</f>
        <v>0</v>
      </c>
      <c r="D12" s="21"/>
      <c r="E12" s="21"/>
      <c r="F12" s="21"/>
      <c r="G12" s="21"/>
      <c r="H12" s="21"/>
      <c r="I12" s="21"/>
      <c r="J12" s="16"/>
    </row>
    <row r="13" spans="1:10" s="15" customFormat="1" ht="15">
      <c r="A13" s="16" t="s">
        <v>9</v>
      </c>
      <c r="B13" s="16"/>
      <c r="C13" s="340">
        <f>C11</f>
        <v>24324200124</v>
      </c>
      <c r="D13" s="340"/>
      <c r="E13" s="21"/>
      <c r="F13" s="21"/>
      <c r="G13" s="21"/>
      <c r="H13" s="21"/>
      <c r="I13" s="21"/>
      <c r="J13" s="16"/>
    </row>
    <row r="14" spans="1:10" s="13" customFormat="1" ht="11.25"/>
    <row r="15" spans="1:10" s="17" customFormat="1" ht="12" thickBot="1">
      <c r="A15" s="24" t="s">
        <v>36</v>
      </c>
      <c r="H15" s="18" t="s">
        <v>37</v>
      </c>
    </row>
    <row r="16" spans="1:10" s="19" customFormat="1" ht="23.25" thickBot="1">
      <c r="A16" s="71" t="s">
        <v>50</v>
      </c>
      <c r="B16" s="72" t="s">
        <v>35</v>
      </c>
      <c r="C16" s="72" t="s">
        <v>29</v>
      </c>
      <c r="D16" s="73" t="s">
        <v>30</v>
      </c>
      <c r="E16" s="73" t="s">
        <v>26</v>
      </c>
      <c r="F16" s="73" t="s">
        <v>41</v>
      </c>
      <c r="G16" s="73" t="s">
        <v>40</v>
      </c>
      <c r="H16" s="74" t="s">
        <v>39</v>
      </c>
    </row>
    <row r="17" spans="1:9" s="19" customFormat="1" ht="22.5">
      <c r="A17" s="65">
        <v>4</v>
      </c>
      <c r="B17" s="136" t="s">
        <v>207</v>
      </c>
      <c r="C17" s="66"/>
      <c r="D17" s="55" t="s">
        <v>206</v>
      </c>
      <c r="E17" s="225">
        <v>18</v>
      </c>
      <c r="F17" s="231">
        <v>32116632</v>
      </c>
      <c r="G17" s="231">
        <f>+E17*F17</f>
        <v>578099376</v>
      </c>
      <c r="H17" s="19" t="s">
        <v>257</v>
      </c>
      <c r="I17" s="159"/>
    </row>
    <row r="18" spans="1:9" s="19" customFormat="1" ht="11.25">
      <c r="A18" s="65">
        <v>5</v>
      </c>
      <c r="B18" s="136" t="s">
        <v>208</v>
      </c>
      <c r="C18" s="66"/>
      <c r="D18" s="55" t="s">
        <v>206</v>
      </c>
      <c r="E18" s="225">
        <v>1</v>
      </c>
      <c r="F18" s="231">
        <v>38000000</v>
      </c>
      <c r="G18" s="231">
        <f>+E18*F18</f>
        <v>38000000</v>
      </c>
      <c r="H18" s="228" t="s">
        <v>257</v>
      </c>
    </row>
    <row r="19" spans="1:9" s="19" customFormat="1" ht="11.25">
      <c r="A19" s="78"/>
      <c r="B19" s="132"/>
      <c r="C19" s="55"/>
      <c r="D19" s="187"/>
      <c r="E19" s="187"/>
      <c r="F19" s="187"/>
      <c r="G19" s="187"/>
      <c r="H19" s="188"/>
    </row>
    <row r="20" spans="1:9" s="19" customFormat="1" ht="11.25">
      <c r="A20" s="78"/>
      <c r="B20" s="132"/>
      <c r="C20" s="55"/>
      <c r="D20" s="56"/>
      <c r="E20" s="56"/>
      <c r="F20" s="56"/>
      <c r="G20" s="56"/>
      <c r="H20" s="79"/>
    </row>
    <row r="21" spans="1:9" s="19" customFormat="1" ht="11.25">
      <c r="A21" s="78"/>
      <c r="B21" s="132"/>
      <c r="C21" s="55"/>
      <c r="D21" s="56"/>
      <c r="E21" s="56"/>
      <c r="F21" s="56"/>
      <c r="G21" s="56"/>
      <c r="H21" s="79"/>
    </row>
    <row r="22" spans="1:9" s="19" customFormat="1" ht="11.25">
      <c r="A22" s="78"/>
      <c r="B22" s="55"/>
      <c r="C22" s="55"/>
      <c r="D22" s="56"/>
      <c r="E22" s="56"/>
      <c r="F22" s="56"/>
      <c r="G22" s="56"/>
      <c r="H22" s="79"/>
    </row>
    <row r="23" spans="1:9" s="13" customFormat="1" ht="11.25">
      <c r="A23" s="80"/>
      <c r="B23" s="9"/>
      <c r="C23" s="10"/>
      <c r="D23" s="37"/>
      <c r="E23" s="37"/>
      <c r="F23" s="37"/>
      <c r="G23" s="37"/>
      <c r="H23" s="81"/>
    </row>
    <row r="24" spans="1:9" s="13" customFormat="1" ht="12" thickBot="1">
      <c r="A24" s="82"/>
      <c r="B24" s="62"/>
      <c r="C24" s="83"/>
      <c r="D24" s="84"/>
      <c r="E24" s="84"/>
      <c r="F24" s="84"/>
      <c r="G24" s="84"/>
      <c r="H24" s="85"/>
    </row>
    <row r="25" spans="1:9" s="13" customFormat="1" ht="12" thickBot="1">
      <c r="A25" s="12"/>
      <c r="B25" s="12"/>
      <c r="C25" s="12"/>
      <c r="D25" s="48"/>
      <c r="E25" s="48"/>
      <c r="F25" s="75" t="s">
        <v>31</v>
      </c>
      <c r="G25" s="237">
        <f>SUM(G17:G24)</f>
        <v>616099376</v>
      </c>
      <c r="H25" s="77"/>
    </row>
    <row r="26" spans="1:9" s="13" customFormat="1" ht="11.25">
      <c r="D26" s="40"/>
      <c r="E26" s="40"/>
      <c r="F26" s="40"/>
      <c r="G26" s="40"/>
      <c r="H26" s="40"/>
    </row>
    <row r="27" spans="1:9" s="13" customFormat="1" ht="11.25"/>
    <row r="28" spans="1:9" s="13" customFormat="1" ht="11.25"/>
    <row r="29" spans="1:9" s="13" customFormat="1" ht="11.25"/>
    <row r="30" spans="1:9" s="13" customFormat="1" ht="11.25"/>
  </sheetData>
  <mergeCells count="11">
    <mergeCell ref="A1:C6"/>
    <mergeCell ref="D1:I4"/>
    <mergeCell ref="D5:F5"/>
    <mergeCell ref="G5:I5"/>
    <mergeCell ref="D6:F6"/>
    <mergeCell ref="G6:I6"/>
    <mergeCell ref="C11:D11"/>
    <mergeCell ref="C13:D13"/>
    <mergeCell ref="A8:B8"/>
    <mergeCell ref="C8:G8"/>
    <mergeCell ref="C9:I9"/>
  </mergeCells>
  <phoneticPr fontId="5" type="noConversion"/>
  <printOptions horizontalCentered="1" verticalCentered="1"/>
  <pageMargins left="0.98425196850393704" right="0.98425196850393704" top="0.98425196850393704" bottom="0.98425196850393704" header="0" footer="0"/>
  <pageSetup paperSize="5"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dimension ref="A1:J1161"/>
  <sheetViews>
    <sheetView showGridLines="0" workbookViewId="0">
      <selection activeCell="J19" sqref="J19"/>
    </sheetView>
  </sheetViews>
  <sheetFormatPr baseColWidth="10" defaultRowHeight="12.75"/>
  <cols>
    <col min="1" max="1" width="5.5703125" style="6" customWidth="1"/>
    <col min="2" max="2" width="39.7109375" style="6" customWidth="1"/>
    <col min="3" max="3" width="22.7109375" style="6" customWidth="1"/>
    <col min="4" max="5" width="7.28515625" style="6" customWidth="1"/>
    <col min="6" max="6" width="8.28515625" style="6" customWidth="1"/>
    <col min="7" max="8" width="16.140625" style="6" customWidth="1"/>
    <col min="9" max="9" width="15.5703125" style="6" customWidth="1"/>
    <col min="10" max="10" width="12.7109375" style="6" customWidth="1"/>
    <col min="11" max="16384" width="11.42578125" style="6"/>
  </cols>
  <sheetData>
    <row r="1" spans="1:10">
      <c r="A1" s="281"/>
      <c r="B1" s="282"/>
      <c r="C1" s="283"/>
      <c r="D1" s="290" t="s">
        <v>310</v>
      </c>
      <c r="E1" s="291"/>
      <c r="F1" s="291"/>
      <c r="G1" s="291"/>
      <c r="H1" s="291"/>
      <c r="I1" s="292"/>
      <c r="J1" s="184"/>
    </row>
    <row r="2" spans="1:10">
      <c r="A2" s="284"/>
      <c r="B2" s="285"/>
      <c r="C2" s="286"/>
      <c r="D2" s="293"/>
      <c r="E2" s="294"/>
      <c r="F2" s="294"/>
      <c r="G2" s="294"/>
      <c r="H2" s="294"/>
      <c r="I2" s="295"/>
      <c r="J2" s="184"/>
    </row>
    <row r="3" spans="1:10">
      <c r="A3" s="284"/>
      <c r="B3" s="285"/>
      <c r="C3" s="286"/>
      <c r="D3" s="293"/>
      <c r="E3" s="294"/>
      <c r="F3" s="294"/>
      <c r="G3" s="294"/>
      <c r="H3" s="294"/>
      <c r="I3" s="295"/>
      <c r="J3" s="184" t="s">
        <v>311</v>
      </c>
    </row>
    <row r="4" spans="1:10">
      <c r="A4" s="284"/>
      <c r="B4" s="285"/>
      <c r="C4" s="286"/>
      <c r="D4" s="296"/>
      <c r="E4" s="297"/>
      <c r="F4" s="297"/>
      <c r="G4" s="297"/>
      <c r="H4" s="297"/>
      <c r="I4" s="298"/>
      <c r="J4" s="184" t="s">
        <v>321</v>
      </c>
    </row>
    <row r="5" spans="1:10" ht="13.5">
      <c r="A5" s="284"/>
      <c r="B5" s="285"/>
      <c r="C5" s="286"/>
      <c r="D5" s="299" t="s">
        <v>312</v>
      </c>
      <c r="E5" s="300"/>
      <c r="F5" s="301"/>
      <c r="G5" s="299" t="s">
        <v>313</v>
      </c>
      <c r="H5" s="300"/>
      <c r="I5" s="300"/>
      <c r="J5" s="184"/>
    </row>
    <row r="6" spans="1:10" ht="13.5">
      <c r="A6" s="287"/>
      <c r="B6" s="288"/>
      <c r="C6" s="289"/>
      <c r="D6" s="299">
        <v>0</v>
      </c>
      <c r="E6" s="300"/>
      <c r="F6" s="301"/>
      <c r="G6" s="299" t="s">
        <v>314</v>
      </c>
      <c r="H6" s="300"/>
      <c r="I6" s="300"/>
      <c r="J6" s="184"/>
    </row>
    <row r="7" spans="1:10" ht="18">
      <c r="A7" s="183"/>
      <c r="B7" s="183"/>
      <c r="C7" s="183"/>
      <c r="D7" s="183"/>
      <c r="E7" s="183"/>
      <c r="F7" s="183"/>
      <c r="G7" s="183"/>
      <c r="H7" s="183"/>
      <c r="I7" s="183"/>
      <c r="J7" s="11"/>
    </row>
    <row r="8" spans="1:10" s="15" customFormat="1" ht="15" customHeight="1">
      <c r="A8" s="322" t="s">
        <v>235</v>
      </c>
      <c r="B8" s="322"/>
      <c r="C8" s="312" t="s">
        <v>160</v>
      </c>
      <c r="D8" s="312"/>
      <c r="E8" s="312"/>
      <c r="F8" s="312"/>
      <c r="G8" s="312"/>
      <c r="H8" s="111"/>
      <c r="I8" s="111"/>
    </row>
    <row r="9" spans="1:10" s="15" customFormat="1" ht="14.25">
      <c r="A9" s="14" t="s">
        <v>7</v>
      </c>
      <c r="B9" s="14"/>
      <c r="C9" s="347" t="s">
        <v>155</v>
      </c>
      <c r="D9" s="347"/>
      <c r="E9" s="347"/>
      <c r="F9" s="347"/>
      <c r="G9" s="347"/>
      <c r="H9" s="347"/>
      <c r="I9" s="347"/>
      <c r="J9" s="16"/>
    </row>
    <row r="10" spans="1:10" s="15" customFormat="1" ht="15" customHeight="1">
      <c r="A10" s="14"/>
      <c r="B10" s="14"/>
      <c r="C10" s="21"/>
      <c r="D10" s="21"/>
      <c r="E10" s="21"/>
      <c r="F10" s="21"/>
      <c r="G10" s="21"/>
      <c r="H10" s="21"/>
      <c r="I10" s="21"/>
      <c r="J10" s="16"/>
    </row>
    <row r="11" spans="1:10" s="15" customFormat="1" ht="28.5">
      <c r="A11" s="16" t="s">
        <v>8</v>
      </c>
      <c r="B11" s="16"/>
      <c r="C11" s="170">
        <f>'POA-01'!D11</f>
        <v>24324200124</v>
      </c>
      <c r="D11" s="21"/>
      <c r="E11" s="21"/>
      <c r="F11" s="21"/>
      <c r="G11" s="21"/>
      <c r="H11" s="30" t="s">
        <v>116</v>
      </c>
      <c r="I11" s="30" t="s">
        <v>203</v>
      </c>
      <c r="J11" s="16"/>
    </row>
    <row r="12" spans="1:10" s="15" customFormat="1" ht="14.25">
      <c r="A12" s="16" t="s">
        <v>10</v>
      </c>
      <c r="B12" s="16"/>
      <c r="C12" s="32">
        <f>'POA-01'!D12</f>
        <v>0</v>
      </c>
      <c r="D12" s="21"/>
      <c r="E12" s="21"/>
      <c r="F12" s="21"/>
      <c r="G12" s="21"/>
      <c r="H12" s="21"/>
      <c r="I12" s="21"/>
      <c r="J12" s="16"/>
    </row>
    <row r="13" spans="1:10" s="15" customFormat="1" ht="15">
      <c r="A13" s="16" t="s">
        <v>9</v>
      </c>
      <c r="B13" s="16"/>
      <c r="C13" s="171">
        <f>C11</f>
        <v>24324200124</v>
      </c>
      <c r="D13" s="21"/>
      <c r="E13" s="21"/>
      <c r="F13" s="21"/>
      <c r="G13" s="21"/>
      <c r="H13" s="21"/>
      <c r="I13" s="21"/>
      <c r="J13" s="16"/>
    </row>
    <row r="14" spans="1:10">
      <c r="C14" s="6">
        <v>8</v>
      </c>
    </row>
    <row r="15" spans="1:10" s="17" customFormat="1" ht="12" thickBot="1">
      <c r="A15" s="17" t="s">
        <v>42</v>
      </c>
      <c r="I15" s="18" t="s">
        <v>47</v>
      </c>
    </row>
    <row r="16" spans="1:10" s="19" customFormat="1" ht="12.75" customHeight="1">
      <c r="A16" s="306" t="s">
        <v>50</v>
      </c>
      <c r="B16" s="352" t="s">
        <v>16</v>
      </c>
      <c r="C16" s="352" t="s">
        <v>27</v>
      </c>
      <c r="D16" s="349" t="s">
        <v>0</v>
      </c>
      <c r="E16" s="350"/>
      <c r="F16" s="351"/>
      <c r="G16" s="354" t="s">
        <v>45</v>
      </c>
      <c r="H16" s="354" t="s">
        <v>44</v>
      </c>
      <c r="I16" s="341" t="s">
        <v>3</v>
      </c>
    </row>
    <row r="17" spans="1:9" s="19" customFormat="1" ht="18.75" thickBot="1">
      <c r="A17" s="307"/>
      <c r="B17" s="353"/>
      <c r="C17" s="353"/>
      <c r="D17" s="86" t="s">
        <v>43</v>
      </c>
      <c r="E17" s="86" t="s">
        <v>4</v>
      </c>
      <c r="F17" s="86" t="s">
        <v>5</v>
      </c>
      <c r="G17" s="355"/>
      <c r="H17" s="355"/>
      <c r="I17" s="342"/>
    </row>
    <row r="18" spans="1:9" s="13" customFormat="1" thickBot="1">
      <c r="A18" s="348" t="s">
        <v>46</v>
      </c>
      <c r="B18" s="348"/>
      <c r="C18" s="348"/>
      <c r="D18" s="348"/>
      <c r="E18" s="348"/>
      <c r="F18" s="348"/>
      <c r="G18" s="348"/>
      <c r="H18" s="348"/>
      <c r="I18" s="348"/>
    </row>
    <row r="19" spans="1:9" s="13" customFormat="1">
      <c r="A19" s="87"/>
      <c r="B19" s="88"/>
      <c r="C19" s="89"/>
      <c r="D19" s="90"/>
      <c r="E19" s="90"/>
      <c r="F19" s="90"/>
      <c r="G19" s="91"/>
      <c r="H19" s="88"/>
      <c r="I19" s="92"/>
    </row>
    <row r="20" spans="1:9" s="13" customFormat="1" thickBot="1">
      <c r="A20" s="94"/>
      <c r="B20" s="95"/>
      <c r="C20" s="96"/>
      <c r="D20" s="95"/>
      <c r="E20" s="95"/>
      <c r="F20" s="95"/>
      <c r="G20" s="95"/>
      <c r="H20" s="95"/>
      <c r="I20" s="97"/>
    </row>
    <row r="21" spans="1:9" s="13" customFormat="1" ht="12.75" customHeight="1" thickBot="1">
      <c r="A21" s="343" t="s">
        <v>31</v>
      </c>
      <c r="B21" s="344"/>
      <c r="C21" s="98">
        <f>SUM(C19:C20)</f>
        <v>0</v>
      </c>
      <c r="D21" s="3"/>
      <c r="E21" s="3"/>
      <c r="F21" s="3"/>
      <c r="G21" s="3"/>
      <c r="H21" s="3"/>
      <c r="I21" s="3"/>
    </row>
    <row r="22" spans="1:9" s="13" customFormat="1" thickBot="1">
      <c r="A22" s="348" t="s">
        <v>258</v>
      </c>
      <c r="B22" s="348"/>
      <c r="C22" s="348"/>
      <c r="D22" s="348"/>
      <c r="E22" s="348"/>
      <c r="F22" s="348"/>
      <c r="G22" s="348"/>
      <c r="H22" s="348"/>
      <c r="I22" s="348"/>
    </row>
    <row r="23" spans="1:9" s="13" customFormat="1" ht="13.5" thickBot="1">
      <c r="A23" s="87">
        <v>1</v>
      </c>
      <c r="B23" s="88" t="s">
        <v>236</v>
      </c>
      <c r="C23" s="239">
        <v>1000000000</v>
      </c>
      <c r="D23" s="238" t="s">
        <v>272</v>
      </c>
      <c r="E23" s="238" t="s">
        <v>146</v>
      </c>
      <c r="F23" s="243">
        <v>11</v>
      </c>
      <c r="G23" s="2"/>
      <c r="H23" s="2"/>
      <c r="I23" s="2"/>
    </row>
    <row r="24" spans="1:9" s="13" customFormat="1">
      <c r="A24" s="87">
        <v>2</v>
      </c>
      <c r="B24" s="88" t="s">
        <v>305</v>
      </c>
      <c r="C24" s="239">
        <v>600000000</v>
      </c>
      <c r="D24" s="238" t="s">
        <v>272</v>
      </c>
      <c r="E24" s="238" t="s">
        <v>146</v>
      </c>
      <c r="F24" s="243">
        <v>11</v>
      </c>
      <c r="G24" s="2"/>
      <c r="H24" s="2"/>
      <c r="I24" s="2"/>
    </row>
    <row r="25" spans="1:9" s="13" customFormat="1">
      <c r="A25" s="93">
        <v>3</v>
      </c>
      <c r="B25" s="25" t="s">
        <v>281</v>
      </c>
      <c r="C25" s="240">
        <v>400000000</v>
      </c>
      <c r="D25" s="175" t="s">
        <v>272</v>
      </c>
      <c r="E25" s="175" t="s">
        <v>146</v>
      </c>
      <c r="F25" s="244">
        <v>11</v>
      </c>
      <c r="G25" s="246"/>
      <c r="H25" s="246"/>
      <c r="I25" s="247"/>
    </row>
    <row r="26" spans="1:9" s="13" customFormat="1" ht="24">
      <c r="A26" s="93">
        <v>4</v>
      </c>
      <c r="B26" s="25" t="s">
        <v>306</v>
      </c>
      <c r="C26" s="240">
        <v>400000000</v>
      </c>
      <c r="D26" s="175" t="s">
        <v>272</v>
      </c>
      <c r="E26" s="175" t="s">
        <v>146</v>
      </c>
      <c r="F26" s="244">
        <v>11</v>
      </c>
      <c r="G26" s="246"/>
      <c r="H26" s="246"/>
      <c r="I26" s="1"/>
    </row>
    <row r="27" spans="1:9" s="13" customFormat="1" ht="28.5" customHeight="1">
      <c r="A27" s="130">
        <v>5</v>
      </c>
      <c r="B27" s="131" t="s">
        <v>282</v>
      </c>
      <c r="C27" s="241">
        <v>1200000000</v>
      </c>
      <c r="D27" s="177" t="s">
        <v>272</v>
      </c>
      <c r="E27" s="177" t="s">
        <v>146</v>
      </c>
      <c r="F27" s="245">
        <v>11</v>
      </c>
      <c r="G27" s="246"/>
      <c r="H27" s="246"/>
      <c r="I27" s="1"/>
    </row>
    <row r="28" spans="1:9" s="13" customFormat="1" ht="72.75" customHeight="1">
      <c r="A28" s="130">
        <v>6</v>
      </c>
      <c r="B28" s="131" t="s">
        <v>277</v>
      </c>
      <c r="C28" s="241">
        <v>150000000</v>
      </c>
      <c r="D28" s="177" t="s">
        <v>273</v>
      </c>
      <c r="E28" s="177" t="s">
        <v>146</v>
      </c>
      <c r="F28" s="245">
        <v>12</v>
      </c>
      <c r="G28" s="246"/>
      <c r="H28" s="246"/>
      <c r="I28" s="1"/>
    </row>
    <row r="29" spans="1:9" s="13" customFormat="1">
      <c r="A29" s="130">
        <v>7</v>
      </c>
      <c r="B29" s="131" t="s">
        <v>230</v>
      </c>
      <c r="C29" s="241">
        <v>177546212</v>
      </c>
      <c r="D29" s="177" t="s">
        <v>272</v>
      </c>
      <c r="E29" s="177" t="s">
        <v>146</v>
      </c>
      <c r="F29" s="245">
        <v>11</v>
      </c>
      <c r="G29" s="246"/>
      <c r="H29" s="246"/>
      <c r="I29" s="1"/>
    </row>
    <row r="30" spans="1:9" s="13" customFormat="1" ht="24">
      <c r="A30" s="130">
        <v>8</v>
      </c>
      <c r="B30" s="131" t="s">
        <v>237</v>
      </c>
      <c r="C30" s="241">
        <v>2860000000</v>
      </c>
      <c r="D30" s="177" t="s">
        <v>272</v>
      </c>
      <c r="E30" s="177" t="s">
        <v>146</v>
      </c>
      <c r="F30" s="245">
        <v>11</v>
      </c>
      <c r="G30" s="246"/>
      <c r="H30" s="246"/>
      <c r="I30" s="1"/>
    </row>
    <row r="31" spans="1:9" s="13" customFormat="1" ht="60" customHeight="1">
      <c r="A31" s="130">
        <v>9</v>
      </c>
      <c r="B31" s="131" t="s">
        <v>256</v>
      </c>
      <c r="C31" s="241">
        <v>16300000000</v>
      </c>
      <c r="D31" s="177" t="s">
        <v>272</v>
      </c>
      <c r="E31" s="177" t="s">
        <v>146</v>
      </c>
      <c r="F31" s="245">
        <v>11</v>
      </c>
      <c r="G31" s="246"/>
      <c r="H31" s="246"/>
      <c r="I31" s="1"/>
    </row>
    <row r="32" spans="1:9" s="13" customFormat="1" ht="24">
      <c r="A32" s="130"/>
      <c r="B32" s="131" t="s">
        <v>231</v>
      </c>
      <c r="C32" s="241">
        <v>150000000</v>
      </c>
      <c r="D32" s="177" t="s">
        <v>272</v>
      </c>
      <c r="E32" s="177" t="s">
        <v>146</v>
      </c>
      <c r="F32" s="245">
        <v>11</v>
      </c>
      <c r="G32" s="246"/>
      <c r="H32" s="246"/>
      <c r="I32" s="1"/>
    </row>
    <row r="33" spans="1:9" s="13" customFormat="1" ht="24">
      <c r="A33" s="2"/>
      <c r="B33" s="25" t="s">
        <v>232</v>
      </c>
      <c r="C33" s="240">
        <v>100000000</v>
      </c>
      <c r="D33" s="175" t="s">
        <v>272</v>
      </c>
      <c r="E33" s="175" t="s">
        <v>146</v>
      </c>
      <c r="F33" s="175">
        <v>11</v>
      </c>
      <c r="G33" s="246"/>
      <c r="H33" s="246"/>
      <c r="I33" s="1"/>
    </row>
    <row r="34" spans="1:9" s="13" customFormat="1" ht="13.5" customHeight="1" thickBot="1">
      <c r="A34" s="345" t="s">
        <v>31</v>
      </c>
      <c r="B34" s="346"/>
      <c r="C34" s="242">
        <f>+SUM(C23:C33)</f>
        <v>23337546212</v>
      </c>
      <c r="D34" s="4"/>
      <c r="E34" s="4"/>
      <c r="F34" s="4"/>
      <c r="G34" s="3"/>
      <c r="H34" s="5"/>
      <c r="I34" s="5"/>
    </row>
    <row r="35" spans="1:9" s="13" customFormat="1" ht="11.25">
      <c r="A35" s="23"/>
      <c r="B35" s="23"/>
      <c r="C35" s="23"/>
      <c r="D35" s="23"/>
      <c r="E35" s="23"/>
      <c r="F35" s="23"/>
      <c r="G35" s="23"/>
      <c r="H35" s="23"/>
      <c r="I35" s="23"/>
    </row>
    <row r="36" spans="1:9" s="13" customFormat="1" ht="11.25">
      <c r="A36" s="23"/>
      <c r="B36" s="23"/>
      <c r="C36" s="23"/>
      <c r="D36" s="23"/>
      <c r="E36" s="23"/>
      <c r="F36" s="23"/>
      <c r="G36" s="23"/>
      <c r="H36" s="23"/>
      <c r="I36" s="23"/>
    </row>
    <row r="37" spans="1:9" s="13" customFormat="1" ht="11.25">
      <c r="A37" s="23"/>
      <c r="B37" s="23"/>
      <c r="C37" s="23"/>
      <c r="D37" s="23"/>
      <c r="E37" s="23"/>
      <c r="F37" s="23"/>
      <c r="G37" s="23"/>
      <c r="H37" s="23"/>
      <c r="I37" s="23"/>
    </row>
    <row r="38" spans="1:9" s="13" customFormat="1" ht="11.25">
      <c r="A38" s="23"/>
      <c r="B38" s="23"/>
      <c r="C38" s="23"/>
      <c r="D38" s="23"/>
      <c r="E38" s="23"/>
      <c r="F38" s="23"/>
      <c r="G38" s="23"/>
      <c r="H38" s="23"/>
      <c r="I38" s="23"/>
    </row>
    <row r="39" spans="1:9" s="13" customFormat="1" ht="11.25">
      <c r="A39" s="23"/>
      <c r="B39" s="23"/>
      <c r="C39" s="23"/>
      <c r="D39" s="23"/>
      <c r="E39" s="23"/>
      <c r="F39" s="23"/>
      <c r="G39" s="23"/>
      <c r="H39" s="23"/>
      <c r="I39" s="23"/>
    </row>
    <row r="40" spans="1:9" s="13" customFormat="1" ht="11.25">
      <c r="A40" s="23"/>
      <c r="B40" s="23"/>
      <c r="C40" s="23"/>
      <c r="D40" s="23"/>
      <c r="E40" s="23"/>
      <c r="F40" s="23"/>
      <c r="G40" s="23"/>
      <c r="H40" s="23"/>
      <c r="I40" s="23"/>
    </row>
    <row r="41" spans="1:9" s="13" customFormat="1" ht="11.25">
      <c r="A41" s="23"/>
      <c r="B41" s="23"/>
      <c r="C41" s="23"/>
      <c r="D41" s="23"/>
      <c r="E41" s="23"/>
      <c r="F41" s="23"/>
      <c r="G41" s="23"/>
      <c r="H41" s="23"/>
      <c r="I41" s="23"/>
    </row>
    <row r="42" spans="1:9" s="13" customFormat="1" ht="11.25">
      <c r="A42" s="23"/>
      <c r="B42" s="23"/>
      <c r="C42" s="23"/>
      <c r="D42" s="23"/>
      <c r="E42" s="23"/>
      <c r="F42" s="23"/>
      <c r="G42" s="23"/>
      <c r="H42" s="23"/>
      <c r="I42" s="23"/>
    </row>
    <row r="43" spans="1:9" s="13" customFormat="1" ht="11.25">
      <c r="A43" s="23"/>
      <c r="B43" s="23"/>
      <c r="C43" s="23"/>
      <c r="D43" s="23"/>
      <c r="E43" s="23"/>
      <c r="F43" s="23"/>
      <c r="G43" s="23"/>
      <c r="H43" s="23"/>
      <c r="I43" s="23"/>
    </row>
    <row r="44" spans="1:9" s="13" customFormat="1" ht="11.25">
      <c r="A44" s="23"/>
      <c r="B44" s="23"/>
      <c r="C44" s="23"/>
      <c r="D44" s="23"/>
      <c r="E44" s="23"/>
      <c r="F44" s="23"/>
      <c r="G44" s="23"/>
      <c r="H44" s="23"/>
      <c r="I44" s="23"/>
    </row>
    <row r="45" spans="1:9" s="13" customFormat="1" ht="11.25">
      <c r="A45" s="23"/>
      <c r="B45" s="23"/>
      <c r="C45" s="23"/>
      <c r="D45" s="23"/>
      <c r="E45" s="23"/>
      <c r="F45" s="23"/>
      <c r="G45" s="23"/>
      <c r="H45" s="23"/>
      <c r="I45" s="23"/>
    </row>
    <row r="46" spans="1:9" s="13" customFormat="1" ht="11.25">
      <c r="A46" s="23"/>
      <c r="B46" s="23"/>
      <c r="C46" s="23"/>
      <c r="D46" s="23"/>
      <c r="E46" s="23"/>
      <c r="F46" s="23"/>
      <c r="G46" s="23"/>
      <c r="H46" s="23"/>
      <c r="I46" s="23"/>
    </row>
    <row r="47" spans="1:9" s="13" customFormat="1" ht="11.25">
      <c r="A47" s="23"/>
      <c r="B47" s="23"/>
      <c r="C47" s="23"/>
      <c r="D47" s="23"/>
      <c r="E47" s="23"/>
      <c r="F47" s="23"/>
      <c r="G47" s="23"/>
      <c r="H47" s="23"/>
      <c r="I47" s="23"/>
    </row>
    <row r="48" spans="1:9" s="13" customFormat="1" ht="11.25">
      <c r="A48" s="23"/>
      <c r="B48" s="23"/>
      <c r="C48" s="23"/>
      <c r="D48" s="23"/>
      <c r="E48" s="23"/>
      <c r="F48" s="23"/>
      <c r="G48" s="23"/>
      <c r="H48" s="23"/>
      <c r="I48" s="23"/>
    </row>
    <row r="49" s="13" customFormat="1" ht="11.25"/>
    <row r="50" s="13" customFormat="1" ht="11.25"/>
    <row r="51" s="13" customFormat="1" ht="11.25"/>
    <row r="52" s="13" customFormat="1" ht="11.25"/>
    <row r="53" s="13" customFormat="1" ht="11.25"/>
    <row r="54" s="13" customFormat="1" ht="11.25"/>
    <row r="55" s="13" customFormat="1" ht="11.25"/>
    <row r="56" s="13" customFormat="1" ht="11.25"/>
    <row r="57" s="13" customFormat="1" ht="11.25"/>
    <row r="58" s="13" customFormat="1" ht="11.25"/>
    <row r="59" s="13" customFormat="1" ht="11.25"/>
    <row r="60" s="13" customFormat="1" ht="11.25"/>
    <row r="61" s="13" customFormat="1" ht="11.25"/>
    <row r="62" s="13" customFormat="1" ht="11.25"/>
    <row r="63" s="13" customFormat="1" ht="11.25"/>
    <row r="64" s="13" customFormat="1" ht="11.25"/>
    <row r="65" s="13" customFormat="1" ht="11.25"/>
    <row r="66" s="13" customFormat="1" ht="11.25"/>
    <row r="67" s="13" customFormat="1" ht="11.25"/>
    <row r="68" s="13" customFormat="1" ht="11.25"/>
    <row r="69" s="13" customFormat="1" ht="11.25"/>
    <row r="70" s="13" customFormat="1" ht="11.25"/>
    <row r="71" s="13" customFormat="1" ht="11.25"/>
    <row r="72" s="13" customFormat="1" ht="11.25"/>
    <row r="73" s="13" customFormat="1" ht="11.25"/>
    <row r="74" s="13" customFormat="1" ht="11.25"/>
    <row r="75" s="13" customFormat="1" ht="11.25"/>
    <row r="76" s="13" customFormat="1" ht="11.25"/>
    <row r="77" s="13" customFormat="1" ht="11.25"/>
    <row r="78" s="13" customFormat="1" ht="11.25"/>
    <row r="79" s="13" customFormat="1" ht="11.25"/>
    <row r="80" s="13" customFormat="1" ht="11.25"/>
    <row r="81" s="13" customFormat="1" ht="11.25"/>
    <row r="82" s="13" customFormat="1" ht="11.25"/>
    <row r="83" s="13" customFormat="1" ht="11.25"/>
    <row r="84" s="13" customFormat="1" ht="11.25"/>
    <row r="85" s="13" customFormat="1" ht="11.25"/>
    <row r="86" s="13" customFormat="1" ht="11.25"/>
    <row r="87" s="13" customFormat="1" ht="11.25"/>
    <row r="88" s="13" customFormat="1" ht="11.25"/>
    <row r="89" s="13" customFormat="1" ht="11.25"/>
    <row r="90" s="13" customFormat="1" ht="11.25"/>
    <row r="91" s="13" customFormat="1" ht="11.25"/>
    <row r="92" s="13" customFormat="1" ht="11.25"/>
    <row r="93" s="13" customFormat="1" ht="11.25"/>
    <row r="94" s="13" customFormat="1" ht="11.25"/>
    <row r="95" s="13" customFormat="1" ht="11.25"/>
    <row r="96" s="13" customFormat="1" ht="11.25"/>
    <row r="97" s="13" customFormat="1" ht="11.25"/>
    <row r="98" s="13" customFormat="1" ht="11.25"/>
    <row r="99" s="13" customFormat="1" ht="11.25"/>
    <row r="100" s="13" customFormat="1" ht="11.25"/>
    <row r="101" s="13" customFormat="1" ht="11.25"/>
    <row r="102" s="13" customFormat="1" ht="11.25"/>
    <row r="103" s="13" customFormat="1" ht="11.25"/>
    <row r="104" s="13" customFormat="1" ht="11.25"/>
    <row r="105" s="13" customFormat="1" ht="11.25"/>
    <row r="106" s="13" customFormat="1" ht="11.25"/>
    <row r="107" s="13" customFormat="1" ht="11.25"/>
    <row r="108" s="13" customFormat="1" ht="11.25"/>
    <row r="109" s="13" customFormat="1" ht="11.25"/>
    <row r="110" s="13" customFormat="1" ht="11.25"/>
    <row r="111" s="13" customFormat="1" ht="11.25"/>
    <row r="112" s="13" customFormat="1" ht="11.25"/>
    <row r="113" s="13" customFormat="1" ht="11.25"/>
    <row r="114" s="13" customFormat="1" ht="11.25"/>
    <row r="115" s="13" customFormat="1" ht="11.25"/>
    <row r="116" s="13" customFormat="1" ht="11.25"/>
    <row r="117" s="13" customFormat="1" ht="11.25"/>
    <row r="118" s="13" customFormat="1" ht="11.25"/>
    <row r="119" s="13" customFormat="1" ht="11.25"/>
    <row r="120" s="13" customFormat="1" ht="11.25"/>
    <row r="121" s="13" customFormat="1" ht="11.25"/>
    <row r="122" s="13" customFormat="1" ht="11.25"/>
    <row r="123" s="13" customFormat="1" ht="11.25"/>
    <row r="124" s="13" customFormat="1" ht="11.25"/>
    <row r="125" s="13" customFormat="1" ht="11.25"/>
    <row r="126" s="13" customFormat="1" ht="11.25"/>
    <row r="127" s="13" customFormat="1" ht="11.25"/>
    <row r="128" s="13" customFormat="1" ht="11.25"/>
    <row r="129" s="13" customFormat="1" ht="11.25"/>
    <row r="130" s="13" customFormat="1" ht="11.25"/>
    <row r="131" s="13" customFormat="1" ht="11.25"/>
    <row r="132" s="13" customFormat="1" ht="11.25"/>
    <row r="133" s="13" customFormat="1" ht="11.25"/>
    <row r="134" s="13" customFormat="1" ht="11.25"/>
    <row r="135" s="13" customFormat="1" ht="11.25"/>
    <row r="136" s="13" customFormat="1" ht="11.25"/>
    <row r="137" s="13" customFormat="1" ht="11.25"/>
    <row r="138" s="13" customFormat="1" ht="11.25"/>
    <row r="139" s="13" customFormat="1" ht="11.25"/>
    <row r="140" s="13" customFormat="1" ht="11.25"/>
    <row r="141" s="13" customFormat="1" ht="11.25"/>
    <row r="142" s="13" customFormat="1" ht="11.25"/>
    <row r="143" s="13" customFormat="1" ht="11.25"/>
    <row r="144" s="13" customFormat="1" ht="11.25"/>
    <row r="145" s="13" customFormat="1" ht="11.25"/>
    <row r="146" s="13" customFormat="1" ht="11.25"/>
    <row r="147" s="13" customFormat="1" ht="11.25"/>
    <row r="148" s="13" customFormat="1" ht="11.25"/>
    <row r="149" s="13" customFormat="1" ht="11.25"/>
    <row r="150" s="13" customFormat="1" ht="11.25"/>
    <row r="151" s="13" customFormat="1" ht="11.25"/>
    <row r="152" s="13" customFormat="1" ht="11.25"/>
    <row r="153" s="13" customFormat="1" ht="11.25"/>
    <row r="154" s="13" customFormat="1" ht="11.25"/>
    <row r="155" s="13" customFormat="1" ht="11.25"/>
    <row r="156" s="13" customFormat="1" ht="11.25"/>
    <row r="157" s="13" customFormat="1" ht="11.25"/>
    <row r="158" s="13" customFormat="1" ht="11.25"/>
    <row r="159" s="13" customFormat="1" ht="11.25"/>
    <row r="160" s="13" customFormat="1" ht="11.25"/>
    <row r="161" s="13" customFormat="1" ht="11.25"/>
    <row r="162" s="13" customFormat="1" ht="11.25"/>
    <row r="163" s="13" customFormat="1" ht="11.25"/>
    <row r="164" s="13" customFormat="1" ht="11.25"/>
    <row r="165" s="13" customFormat="1" ht="11.25"/>
    <row r="166" s="13" customFormat="1" ht="11.25"/>
    <row r="167" s="13" customFormat="1" ht="11.25"/>
    <row r="168" s="13" customFormat="1" ht="11.25"/>
    <row r="169" s="13" customFormat="1" ht="11.25"/>
    <row r="170" s="13" customFormat="1" ht="11.25"/>
    <row r="171" s="13" customFormat="1" ht="11.25"/>
    <row r="172" s="13" customFormat="1" ht="11.25"/>
    <row r="173" s="13" customFormat="1" ht="11.25"/>
    <row r="174" s="13" customFormat="1" ht="11.25"/>
    <row r="175" s="13" customFormat="1" ht="11.25"/>
    <row r="176" s="13" customFormat="1" ht="11.25"/>
    <row r="177" s="13" customFormat="1" ht="11.25"/>
    <row r="178" s="13" customFormat="1" ht="11.25"/>
    <row r="179" s="13" customFormat="1" ht="11.25"/>
    <row r="180" s="13" customFormat="1" ht="11.25"/>
    <row r="181" s="13" customFormat="1" ht="11.25"/>
    <row r="182" s="13" customFormat="1" ht="11.25"/>
    <row r="183" s="13" customFormat="1" ht="11.25"/>
    <row r="184" s="13" customFormat="1" ht="11.25"/>
    <row r="185" s="13" customFormat="1" ht="11.25"/>
    <row r="186" s="13" customFormat="1" ht="11.25"/>
    <row r="187" s="13" customFormat="1" ht="11.25"/>
    <row r="188" s="13" customFormat="1" ht="11.25"/>
    <row r="189" s="13" customFormat="1" ht="11.25"/>
    <row r="190" s="13" customFormat="1" ht="11.25"/>
    <row r="191" s="13" customFormat="1" ht="11.25"/>
    <row r="192" s="13" customFormat="1" ht="11.25"/>
    <row r="193" s="13" customFormat="1" ht="11.25"/>
    <row r="194" s="13" customFormat="1" ht="11.25"/>
    <row r="195" s="13" customFormat="1" ht="11.25"/>
    <row r="196" s="13" customFormat="1" ht="11.25"/>
    <row r="197" s="13" customFormat="1" ht="11.25"/>
    <row r="198" s="13" customFormat="1" ht="11.25"/>
    <row r="199" s="13" customFormat="1" ht="11.25"/>
    <row r="200" s="13" customFormat="1" ht="11.25"/>
    <row r="201" s="13" customFormat="1" ht="11.25"/>
    <row r="202" s="13" customFormat="1" ht="11.25"/>
    <row r="203" s="13" customFormat="1" ht="11.25"/>
    <row r="204" s="13" customFormat="1" ht="11.25"/>
    <row r="205" s="13" customFormat="1" ht="11.25"/>
    <row r="206" s="13" customFormat="1" ht="11.25"/>
    <row r="207" s="13" customFormat="1" ht="11.25"/>
    <row r="208" s="13" customFormat="1" ht="11.25"/>
    <row r="209" s="13" customFormat="1" ht="11.25"/>
    <row r="210" s="13" customFormat="1" ht="11.25"/>
    <row r="211" s="13" customFormat="1" ht="11.25"/>
    <row r="212" s="13" customFormat="1" ht="11.25"/>
    <row r="213" s="13" customFormat="1" ht="11.25"/>
    <row r="214" s="13" customFormat="1" ht="11.25"/>
    <row r="215" s="13" customFormat="1" ht="11.25"/>
    <row r="216" s="13" customFormat="1" ht="11.25"/>
    <row r="217" s="13" customFormat="1" ht="11.25"/>
    <row r="218" s="13" customFormat="1" ht="11.25"/>
    <row r="219" s="13" customFormat="1" ht="11.25"/>
    <row r="220" s="13" customFormat="1" ht="11.25"/>
    <row r="221" s="13" customFormat="1" ht="11.25"/>
    <row r="222" s="13" customFormat="1" ht="11.25"/>
    <row r="223" s="13" customFormat="1" ht="11.25"/>
    <row r="224" s="13" customFormat="1" ht="11.25"/>
    <row r="225" s="13" customFormat="1" ht="11.25"/>
    <row r="226" s="13" customFormat="1" ht="11.25"/>
    <row r="227" s="13" customFormat="1" ht="11.25"/>
    <row r="228" s="13" customFormat="1" ht="11.25"/>
    <row r="229" s="13" customFormat="1" ht="11.25"/>
    <row r="230" s="13" customFormat="1" ht="11.25"/>
    <row r="231" s="13" customFormat="1" ht="11.25"/>
    <row r="232" s="13" customFormat="1" ht="11.25"/>
    <row r="233" s="13" customFormat="1" ht="11.25"/>
    <row r="234" s="13" customFormat="1" ht="11.25"/>
    <row r="235" s="13" customFormat="1" ht="11.25"/>
    <row r="236" s="13" customFormat="1" ht="11.25"/>
    <row r="237" s="13" customFormat="1" ht="11.25"/>
    <row r="238" s="13" customFormat="1" ht="11.25"/>
    <row r="239" s="13" customFormat="1" ht="11.25"/>
    <row r="240" s="13" customFormat="1" ht="11.25"/>
    <row r="241" s="13" customFormat="1" ht="11.25"/>
    <row r="242" s="13" customFormat="1" ht="11.25"/>
    <row r="243" s="13" customFormat="1" ht="11.25"/>
    <row r="244" s="13" customFormat="1" ht="11.25"/>
    <row r="245" s="13" customFormat="1" ht="11.25"/>
    <row r="246" s="13" customFormat="1" ht="11.25"/>
    <row r="247" s="13" customFormat="1" ht="11.25"/>
    <row r="248" s="13" customFormat="1" ht="11.25"/>
    <row r="249" s="13" customFormat="1" ht="11.25"/>
    <row r="250" s="13" customFormat="1" ht="11.25"/>
    <row r="251" s="13" customFormat="1" ht="11.25"/>
    <row r="252" s="13" customFormat="1" ht="11.25"/>
    <row r="253" s="13" customFormat="1" ht="11.25"/>
    <row r="254" s="13" customFormat="1" ht="11.25"/>
    <row r="255" s="13" customFormat="1" ht="11.25"/>
    <row r="256" s="13" customFormat="1" ht="11.25"/>
    <row r="257" s="13" customFormat="1" ht="11.25"/>
    <row r="258" s="13" customFormat="1" ht="11.25"/>
    <row r="259" s="13" customFormat="1" ht="11.25"/>
    <row r="260" s="13" customFormat="1" ht="11.25"/>
    <row r="261" s="13" customFormat="1" ht="11.25"/>
    <row r="262" s="13" customFormat="1" ht="11.25"/>
    <row r="263" s="13" customFormat="1" ht="11.25"/>
    <row r="264" s="13" customFormat="1" ht="11.25"/>
    <row r="265" s="13" customFormat="1" ht="11.25"/>
    <row r="266" s="13" customFormat="1" ht="11.25"/>
    <row r="267" s="13" customFormat="1" ht="11.25"/>
    <row r="268" s="13" customFormat="1" ht="11.25"/>
    <row r="269" s="13" customFormat="1" ht="11.25"/>
    <row r="270" s="13" customFormat="1" ht="11.25"/>
    <row r="271" s="13" customFormat="1" ht="11.25"/>
    <row r="272" s="13" customFormat="1" ht="11.25"/>
    <row r="273" s="13" customFormat="1" ht="11.25"/>
    <row r="274" s="13" customFormat="1" ht="11.25"/>
    <row r="275" s="13" customFormat="1" ht="11.25"/>
    <row r="276" s="13" customFormat="1" ht="11.25"/>
    <row r="277" s="13" customFormat="1" ht="11.25"/>
    <row r="278" s="13" customFormat="1" ht="11.25"/>
    <row r="279" s="13" customFormat="1" ht="11.25"/>
    <row r="280" s="13" customFormat="1" ht="11.25"/>
    <row r="281" s="13" customFormat="1" ht="11.25"/>
    <row r="282" s="13" customFormat="1" ht="11.25"/>
    <row r="283" s="13" customFormat="1" ht="11.25"/>
    <row r="284" s="13" customFormat="1" ht="11.25"/>
    <row r="285" s="13" customFormat="1" ht="11.25"/>
    <row r="286" s="13" customFormat="1" ht="11.25"/>
    <row r="287" s="13" customFormat="1" ht="11.25"/>
    <row r="288" s="13" customFormat="1" ht="11.25"/>
    <row r="289" s="13" customFormat="1" ht="11.25"/>
    <row r="290" s="13" customFormat="1" ht="11.25"/>
    <row r="291" s="13" customFormat="1" ht="11.25"/>
    <row r="292" s="13" customFormat="1" ht="11.25"/>
    <row r="293" s="13" customFormat="1" ht="11.25"/>
    <row r="294" s="13" customFormat="1" ht="11.25"/>
    <row r="295" s="13" customFormat="1" ht="11.25"/>
    <row r="296" s="13" customFormat="1" ht="11.25"/>
    <row r="297" s="13" customFormat="1" ht="11.25"/>
    <row r="298" s="13" customFormat="1" ht="11.25"/>
    <row r="299" s="13" customFormat="1" ht="11.25"/>
    <row r="300" s="13" customFormat="1" ht="11.25"/>
    <row r="301" s="13" customFormat="1" ht="11.25"/>
    <row r="302" s="13" customFormat="1" ht="11.25"/>
    <row r="303" s="13" customFormat="1" ht="11.25"/>
    <row r="304" s="13" customFormat="1" ht="11.25"/>
    <row r="305" s="13" customFormat="1" ht="11.25"/>
    <row r="306" s="13" customFormat="1" ht="11.25"/>
    <row r="307" s="13" customFormat="1" ht="11.25"/>
    <row r="308" s="13" customFormat="1" ht="11.25"/>
    <row r="309" s="13" customFormat="1" ht="11.25"/>
    <row r="310" s="13" customFormat="1" ht="11.25"/>
    <row r="311" s="13" customFormat="1" ht="11.25"/>
    <row r="312" s="13" customFormat="1" ht="11.25"/>
    <row r="313" s="13" customFormat="1" ht="11.25"/>
    <row r="314" s="13" customFormat="1" ht="11.25"/>
    <row r="315" s="13" customFormat="1" ht="11.25"/>
    <row r="316" s="13" customFormat="1" ht="11.25"/>
    <row r="317" s="13" customFormat="1" ht="11.25"/>
    <row r="318" s="13" customFormat="1" ht="11.25"/>
    <row r="319" s="13" customFormat="1" ht="11.25"/>
    <row r="320" s="13" customFormat="1" ht="11.25"/>
    <row r="321" s="13" customFormat="1" ht="11.25"/>
    <row r="322" s="13" customFormat="1" ht="11.25"/>
    <row r="323" s="13" customFormat="1" ht="11.25"/>
    <row r="324" s="13" customFormat="1" ht="11.25"/>
    <row r="325" s="13" customFormat="1" ht="11.25"/>
    <row r="326" s="13" customFormat="1" ht="11.25"/>
    <row r="327" s="13" customFormat="1" ht="11.25"/>
    <row r="328" s="13" customFormat="1" ht="11.25"/>
    <row r="329" s="13" customFormat="1" ht="11.25"/>
    <row r="330" s="13" customFormat="1" ht="11.25"/>
    <row r="331" s="13" customFormat="1" ht="11.25"/>
    <row r="332" s="13" customFormat="1" ht="11.25"/>
    <row r="333" s="13" customFormat="1" ht="11.25"/>
    <row r="334" s="13" customFormat="1" ht="11.25"/>
    <row r="335" s="13" customFormat="1" ht="11.25"/>
    <row r="336" s="13" customFormat="1" ht="11.25"/>
    <row r="337" s="13" customFormat="1" ht="11.25"/>
    <row r="338" s="13" customFormat="1" ht="11.25"/>
    <row r="339" s="13" customFormat="1" ht="11.25"/>
    <row r="340" s="13" customFormat="1" ht="11.25"/>
    <row r="341" s="13" customFormat="1" ht="11.25"/>
    <row r="342" s="13" customFormat="1" ht="11.25"/>
    <row r="343" s="13" customFormat="1" ht="11.25"/>
    <row r="344" s="13" customFormat="1" ht="11.25"/>
    <row r="345" s="13" customFormat="1" ht="11.25"/>
    <row r="346" s="13" customFormat="1" ht="11.25"/>
    <row r="347" s="13" customFormat="1" ht="11.25"/>
    <row r="348" s="13" customFormat="1" ht="11.25"/>
    <row r="349" s="13" customFormat="1" ht="11.25"/>
    <row r="350" s="13" customFormat="1" ht="11.25"/>
    <row r="351" s="13" customFormat="1" ht="11.25"/>
    <row r="352" s="13" customFormat="1" ht="11.25"/>
    <row r="353" s="13" customFormat="1" ht="11.25"/>
    <row r="354" s="13" customFormat="1" ht="11.25"/>
    <row r="355" s="13" customFormat="1" ht="11.25"/>
    <row r="356" s="13" customFormat="1" ht="11.25"/>
    <row r="357" s="13" customFormat="1" ht="11.25"/>
    <row r="358" s="13" customFormat="1" ht="11.25"/>
    <row r="359" s="13" customFormat="1" ht="11.25"/>
    <row r="360" s="13" customFormat="1" ht="11.25"/>
    <row r="361" s="13" customFormat="1" ht="11.25"/>
    <row r="362" s="13" customFormat="1" ht="11.25"/>
    <row r="363" s="13" customFormat="1" ht="11.25"/>
    <row r="364" s="13" customFormat="1" ht="11.25"/>
    <row r="365" s="13" customFormat="1" ht="11.25"/>
    <row r="366" s="13" customFormat="1" ht="11.25"/>
    <row r="367" s="13" customFormat="1" ht="11.25"/>
    <row r="368" s="13" customFormat="1" ht="11.25"/>
    <row r="369" s="13" customFormat="1" ht="11.25"/>
    <row r="370" s="13" customFormat="1" ht="11.25"/>
    <row r="371" s="13" customFormat="1" ht="11.25"/>
    <row r="372" s="13" customFormat="1" ht="11.25"/>
    <row r="373" s="13" customFormat="1" ht="11.25"/>
    <row r="374" s="13" customFormat="1" ht="11.25"/>
    <row r="375" s="13" customFormat="1" ht="11.25"/>
    <row r="376" s="13" customFormat="1" ht="11.25"/>
    <row r="377" s="13" customFormat="1" ht="11.25"/>
    <row r="378" s="13" customFormat="1" ht="11.25"/>
    <row r="379" s="13" customFormat="1" ht="11.25"/>
    <row r="380" s="13" customFormat="1" ht="11.25"/>
    <row r="381" s="13" customFormat="1" ht="11.25"/>
    <row r="382" s="13" customFormat="1" ht="11.25"/>
    <row r="383" s="13" customFormat="1" ht="11.25"/>
    <row r="384" s="13" customFormat="1" ht="11.25"/>
    <row r="385" s="13" customFormat="1" ht="11.25"/>
    <row r="386" s="13" customFormat="1" ht="11.25"/>
    <row r="387" s="13" customFormat="1" ht="11.25"/>
    <row r="388" s="13" customFormat="1" ht="11.25"/>
    <row r="389" s="13" customFormat="1" ht="11.25"/>
    <row r="390" s="13" customFormat="1" ht="11.25"/>
    <row r="391" s="13" customFormat="1" ht="11.25"/>
    <row r="392" s="13" customFormat="1" ht="11.25"/>
    <row r="393" s="13" customFormat="1" ht="11.25"/>
    <row r="394" s="13" customFormat="1" ht="11.25"/>
    <row r="395" s="13" customFormat="1" ht="11.25"/>
    <row r="396" s="13" customFormat="1" ht="11.25"/>
    <row r="397" s="13" customFormat="1" ht="11.25"/>
    <row r="398" s="13" customFormat="1" ht="11.25"/>
    <row r="399" s="13" customFormat="1" ht="11.25"/>
    <row r="400" s="13" customFormat="1" ht="11.25"/>
    <row r="401" s="13" customFormat="1" ht="11.25"/>
    <row r="402" s="13" customFormat="1" ht="11.25"/>
    <row r="403" s="13" customFormat="1" ht="11.25"/>
    <row r="404" s="13" customFormat="1" ht="11.25"/>
    <row r="405" s="13" customFormat="1" ht="11.25"/>
    <row r="406" s="13" customFormat="1" ht="11.25"/>
    <row r="407" s="13" customFormat="1" ht="11.25"/>
    <row r="408" s="13" customFormat="1" ht="11.25"/>
    <row r="409" s="13" customFormat="1" ht="11.25"/>
    <row r="410" s="13" customFormat="1" ht="11.25"/>
    <row r="411" s="13" customFormat="1" ht="11.25"/>
    <row r="412" s="13" customFormat="1" ht="11.25"/>
    <row r="413" s="13" customFormat="1" ht="11.25"/>
    <row r="414" s="13" customFormat="1" ht="11.25"/>
    <row r="415" s="13" customFormat="1" ht="11.25"/>
    <row r="416" s="13" customFormat="1" ht="11.25"/>
    <row r="417" s="13" customFormat="1" ht="11.25"/>
    <row r="418" s="13" customFormat="1" ht="11.25"/>
    <row r="419" s="13" customFormat="1" ht="11.25"/>
    <row r="420" s="13" customFormat="1" ht="11.25"/>
    <row r="421" s="13" customFormat="1" ht="11.25"/>
    <row r="422" s="13" customFormat="1" ht="11.25"/>
    <row r="423" s="13" customFormat="1" ht="11.25"/>
    <row r="424" s="13" customFormat="1" ht="11.25"/>
    <row r="425" s="13" customFormat="1" ht="11.25"/>
    <row r="426" s="13" customFormat="1" ht="11.25"/>
    <row r="427" s="13" customFormat="1" ht="11.25"/>
    <row r="428" s="13" customFormat="1" ht="11.25"/>
    <row r="429" s="13" customFormat="1" ht="11.25"/>
    <row r="430" s="13" customFormat="1" ht="11.25"/>
    <row r="431" s="13" customFormat="1" ht="11.25"/>
    <row r="432" s="13" customFormat="1" ht="11.25"/>
    <row r="433" s="13" customFormat="1" ht="11.25"/>
    <row r="434" s="13" customFormat="1" ht="11.25"/>
    <row r="435" s="13" customFormat="1" ht="11.25"/>
    <row r="436" s="13" customFormat="1" ht="11.25"/>
    <row r="437" s="13" customFormat="1" ht="11.25"/>
    <row r="438" s="13" customFormat="1" ht="11.25"/>
    <row r="439" s="13" customFormat="1" ht="11.25"/>
    <row r="440" s="13" customFormat="1" ht="11.25"/>
    <row r="441" s="13" customFormat="1" ht="11.25"/>
    <row r="442" s="13" customFormat="1" ht="11.25"/>
    <row r="443" s="13" customFormat="1" ht="11.25"/>
    <row r="444" s="13" customFormat="1" ht="11.25"/>
    <row r="445" s="13" customFormat="1" ht="11.25"/>
    <row r="446" s="13" customFormat="1" ht="11.25"/>
    <row r="447" s="13" customFormat="1" ht="11.25"/>
    <row r="448" s="13" customFormat="1" ht="11.25"/>
    <row r="449" s="13" customFormat="1" ht="11.25"/>
    <row r="450" s="13" customFormat="1" ht="11.25"/>
    <row r="451" s="13" customFormat="1" ht="11.25"/>
    <row r="452" s="13" customFormat="1" ht="11.25"/>
    <row r="453" s="13" customFormat="1" ht="11.25"/>
    <row r="454" s="13" customFormat="1" ht="11.25"/>
    <row r="455" s="13" customFormat="1" ht="11.25"/>
    <row r="456" s="13" customFormat="1" ht="11.25"/>
    <row r="457" s="13" customFormat="1" ht="11.25"/>
    <row r="458" s="13" customFormat="1" ht="11.25"/>
    <row r="459" s="13" customFormat="1" ht="11.25"/>
    <row r="460" s="13" customFormat="1" ht="11.25"/>
    <row r="461" s="13" customFormat="1" ht="11.25"/>
    <row r="462" s="13" customFormat="1" ht="11.25"/>
    <row r="463" s="13" customFormat="1" ht="11.25"/>
    <row r="464" s="13" customFormat="1" ht="11.25"/>
    <row r="465" s="13" customFormat="1" ht="11.25"/>
    <row r="466" s="13" customFormat="1" ht="11.25"/>
    <row r="467" s="13" customFormat="1" ht="11.25"/>
    <row r="468" s="13" customFormat="1" ht="11.25"/>
    <row r="469" s="13" customFormat="1" ht="11.25"/>
    <row r="470" s="13" customFormat="1" ht="11.25"/>
    <row r="471" s="13" customFormat="1" ht="11.25"/>
    <row r="472" s="13" customFormat="1" ht="11.25"/>
    <row r="473" s="13" customFormat="1" ht="11.25"/>
    <row r="474" s="13" customFormat="1" ht="11.25"/>
    <row r="475" s="13" customFormat="1" ht="11.25"/>
    <row r="476" s="13" customFormat="1" ht="11.25"/>
    <row r="477" s="13" customFormat="1" ht="11.25"/>
    <row r="478" s="13" customFormat="1" ht="11.25"/>
    <row r="479" s="13" customFormat="1" ht="11.25"/>
    <row r="480" s="13" customFormat="1" ht="11.25"/>
    <row r="481" s="13" customFormat="1" ht="11.25"/>
    <row r="482" s="13" customFormat="1" ht="11.25"/>
    <row r="483" s="13" customFormat="1" ht="11.25"/>
    <row r="484" s="13" customFormat="1" ht="11.25"/>
    <row r="485" s="13" customFormat="1" ht="11.25"/>
    <row r="486" s="13" customFormat="1" ht="11.25"/>
    <row r="487" s="13" customFormat="1" ht="11.25"/>
    <row r="488" s="13" customFormat="1" ht="11.25"/>
    <row r="489" s="13" customFormat="1" ht="11.25"/>
    <row r="490" s="13" customFormat="1" ht="11.25"/>
    <row r="491" s="13" customFormat="1" ht="11.25"/>
    <row r="492" s="13" customFormat="1" ht="11.25"/>
    <row r="493" s="13" customFormat="1" ht="11.25"/>
    <row r="494" s="13" customFormat="1" ht="11.25"/>
    <row r="495" s="13" customFormat="1" ht="11.25"/>
    <row r="496" s="13" customFormat="1" ht="11.25"/>
    <row r="497" s="13" customFormat="1" ht="11.25"/>
    <row r="498" s="13" customFormat="1" ht="11.25"/>
    <row r="499" s="13" customFormat="1" ht="11.25"/>
    <row r="500" s="13" customFormat="1" ht="11.25"/>
    <row r="501" s="13" customFormat="1" ht="11.25"/>
    <row r="502" s="13" customFormat="1" ht="11.25"/>
    <row r="503" s="13" customFormat="1" ht="11.25"/>
    <row r="504" s="13" customFormat="1" ht="11.25"/>
    <row r="505" s="13" customFormat="1" ht="11.25"/>
    <row r="506" s="13" customFormat="1" ht="11.25"/>
    <row r="507" s="13" customFormat="1" ht="11.25"/>
    <row r="508" s="13" customFormat="1" ht="11.25"/>
    <row r="509" s="13" customFormat="1" ht="11.25"/>
    <row r="510" s="13" customFormat="1" ht="11.25"/>
    <row r="511" s="13" customFormat="1" ht="11.25"/>
    <row r="512" s="13" customFormat="1" ht="11.25"/>
    <row r="513" s="13" customFormat="1" ht="11.25"/>
    <row r="514" s="13" customFormat="1" ht="11.25"/>
    <row r="515" s="13" customFormat="1" ht="11.25"/>
    <row r="516" s="13" customFormat="1" ht="11.25"/>
    <row r="517" s="13" customFormat="1" ht="11.25"/>
    <row r="518" s="13" customFormat="1" ht="11.25"/>
    <row r="519" s="13" customFormat="1" ht="11.25"/>
    <row r="520" s="13" customFormat="1" ht="11.25"/>
    <row r="521" s="13" customFormat="1" ht="11.25"/>
    <row r="522" s="13" customFormat="1" ht="11.25"/>
    <row r="523" s="13" customFormat="1" ht="11.25"/>
    <row r="524" s="13" customFormat="1" ht="11.25"/>
    <row r="525" s="13" customFormat="1" ht="11.25"/>
    <row r="526" s="13" customFormat="1" ht="11.25"/>
    <row r="527" s="13" customFormat="1" ht="11.25"/>
    <row r="528" s="13" customFormat="1" ht="11.25"/>
    <row r="529" s="13" customFormat="1" ht="11.25"/>
    <row r="530" s="13" customFormat="1" ht="11.25"/>
    <row r="531" s="13" customFormat="1" ht="11.25"/>
    <row r="532" s="13" customFormat="1" ht="11.25"/>
    <row r="533" s="13" customFormat="1" ht="11.25"/>
    <row r="534" s="13" customFormat="1" ht="11.25"/>
    <row r="535" s="13" customFormat="1" ht="11.25"/>
    <row r="536" s="13" customFormat="1" ht="11.25"/>
    <row r="537" s="13" customFormat="1" ht="11.25"/>
    <row r="538" s="13" customFormat="1" ht="11.25"/>
    <row r="539" s="13" customFormat="1" ht="11.25"/>
    <row r="540" s="13" customFormat="1" ht="11.25"/>
    <row r="541" s="13" customFormat="1" ht="11.25"/>
    <row r="542" s="13" customFormat="1" ht="11.25"/>
    <row r="543" s="13" customFormat="1" ht="11.25"/>
    <row r="544" s="13" customFormat="1" ht="11.25"/>
    <row r="545" s="13" customFormat="1" ht="11.25"/>
    <row r="546" s="13" customFormat="1" ht="11.25"/>
    <row r="547" s="13" customFormat="1" ht="11.25"/>
    <row r="548" s="13" customFormat="1" ht="11.25"/>
    <row r="549" s="13" customFormat="1" ht="11.25"/>
    <row r="550" s="13" customFormat="1" ht="11.25"/>
    <row r="551" s="13" customFormat="1" ht="11.25"/>
    <row r="552" s="13" customFormat="1" ht="11.25"/>
    <row r="553" s="13" customFormat="1" ht="11.25"/>
    <row r="554" s="13" customFormat="1" ht="11.25"/>
    <row r="555" s="13" customFormat="1" ht="11.25"/>
    <row r="556" s="13" customFormat="1" ht="11.25"/>
    <row r="557" s="13" customFormat="1" ht="11.25"/>
    <row r="558" s="13" customFormat="1" ht="11.25"/>
    <row r="559" s="13" customFormat="1" ht="11.25"/>
    <row r="560" s="13" customFormat="1" ht="11.25"/>
    <row r="561" s="13" customFormat="1" ht="11.25"/>
    <row r="562" s="13" customFormat="1" ht="11.25"/>
    <row r="563" s="13" customFormat="1" ht="11.25"/>
    <row r="564" s="13" customFormat="1" ht="11.25"/>
    <row r="565" s="13" customFormat="1" ht="11.25"/>
    <row r="566" s="13" customFormat="1" ht="11.25"/>
    <row r="567" s="13" customFormat="1" ht="11.25"/>
    <row r="568" s="13" customFormat="1" ht="11.25"/>
    <row r="569" s="13" customFormat="1" ht="11.25"/>
    <row r="570" s="13" customFormat="1" ht="11.25"/>
    <row r="571" s="13" customFormat="1" ht="11.25"/>
    <row r="572" s="13" customFormat="1" ht="11.25"/>
    <row r="573" s="13" customFormat="1" ht="11.25"/>
    <row r="574" s="13" customFormat="1" ht="11.25"/>
    <row r="575" s="13" customFormat="1" ht="11.25"/>
    <row r="576" s="13" customFormat="1" ht="11.25"/>
    <row r="577" s="13" customFormat="1" ht="11.25"/>
    <row r="578" s="13" customFormat="1" ht="11.25"/>
    <row r="579" s="13" customFormat="1" ht="11.25"/>
    <row r="580" s="13" customFormat="1" ht="11.25"/>
    <row r="581" s="13" customFormat="1" ht="11.25"/>
    <row r="582" s="13" customFormat="1" ht="11.25"/>
    <row r="583" s="13" customFormat="1" ht="11.25"/>
    <row r="584" s="13" customFormat="1" ht="11.25"/>
    <row r="585" s="13" customFormat="1" ht="11.25"/>
    <row r="586" s="13" customFormat="1" ht="11.25"/>
    <row r="587" s="13" customFormat="1" ht="11.25"/>
    <row r="588" s="13" customFormat="1" ht="11.25"/>
    <row r="589" s="13" customFormat="1" ht="11.25"/>
    <row r="590" s="13" customFormat="1" ht="11.25"/>
    <row r="591" s="13" customFormat="1" ht="11.25"/>
    <row r="592" s="13" customFormat="1" ht="11.25"/>
    <row r="593" s="13" customFormat="1" ht="11.25"/>
    <row r="594" s="13" customFormat="1" ht="11.25"/>
    <row r="595" s="13" customFormat="1" ht="11.25"/>
    <row r="596" s="13" customFormat="1" ht="11.25"/>
    <row r="597" s="13" customFormat="1" ht="11.25"/>
    <row r="598" s="13" customFormat="1" ht="11.25"/>
    <row r="599" s="13" customFormat="1" ht="11.25"/>
    <row r="600" s="13" customFormat="1" ht="11.25"/>
    <row r="601" s="13" customFormat="1" ht="11.25"/>
    <row r="602" s="13" customFormat="1" ht="11.25"/>
    <row r="603" s="13" customFormat="1" ht="11.25"/>
    <row r="604" s="13" customFormat="1" ht="11.25"/>
    <row r="605" s="13" customFormat="1" ht="11.25"/>
    <row r="606" s="13" customFormat="1" ht="11.25"/>
    <row r="607" s="13" customFormat="1" ht="11.25"/>
    <row r="608" s="13" customFormat="1" ht="11.25"/>
    <row r="609" s="13" customFormat="1" ht="11.25"/>
    <row r="610" s="13" customFormat="1" ht="11.25"/>
    <row r="611" s="13" customFormat="1" ht="11.25"/>
    <row r="612" s="13" customFormat="1" ht="11.25"/>
    <row r="613" s="13" customFormat="1" ht="11.25"/>
    <row r="614" s="13" customFormat="1" ht="11.25"/>
    <row r="615" s="13" customFormat="1" ht="11.25"/>
    <row r="616" s="13" customFormat="1" ht="11.25"/>
    <row r="617" s="13" customFormat="1" ht="11.25"/>
    <row r="618" s="13" customFormat="1" ht="11.25"/>
    <row r="619" s="13" customFormat="1" ht="11.25"/>
    <row r="620" s="13" customFormat="1" ht="11.25"/>
    <row r="621" s="13" customFormat="1" ht="11.25"/>
    <row r="622" s="13" customFormat="1" ht="11.25"/>
    <row r="623" s="13" customFormat="1" ht="11.25"/>
    <row r="624" s="13" customFormat="1" ht="11.25"/>
    <row r="625" s="13" customFormat="1" ht="11.25"/>
    <row r="626" s="13" customFormat="1" ht="11.25"/>
    <row r="627" s="13" customFormat="1" ht="11.25"/>
    <row r="628" s="13" customFormat="1" ht="11.25"/>
    <row r="629" s="13" customFormat="1" ht="11.25"/>
    <row r="630" s="13" customFormat="1" ht="11.25"/>
    <row r="631" s="13" customFormat="1" ht="11.25"/>
    <row r="632" s="13" customFormat="1" ht="11.25"/>
    <row r="633" s="13" customFormat="1" ht="11.25"/>
    <row r="634" s="13" customFormat="1" ht="11.25"/>
    <row r="635" s="13" customFormat="1" ht="11.25"/>
    <row r="636" s="13" customFormat="1" ht="11.25"/>
    <row r="637" s="13" customFormat="1" ht="11.25"/>
    <row r="638" s="13" customFormat="1" ht="11.25"/>
    <row r="639" s="13" customFormat="1" ht="11.25"/>
    <row r="640" s="13" customFormat="1" ht="11.25"/>
    <row r="641" s="13" customFormat="1" ht="11.25"/>
    <row r="642" s="13" customFormat="1" ht="11.25"/>
    <row r="643" s="13" customFormat="1" ht="11.25"/>
    <row r="644" s="13" customFormat="1" ht="11.25"/>
    <row r="645" s="13" customFormat="1" ht="11.25"/>
    <row r="646" s="13" customFormat="1" ht="11.25"/>
    <row r="647" s="13" customFormat="1" ht="11.25"/>
    <row r="648" s="13" customFormat="1" ht="11.25"/>
    <row r="649" s="13" customFormat="1" ht="11.25"/>
    <row r="650" s="13" customFormat="1" ht="11.25"/>
    <row r="651" s="13" customFormat="1" ht="11.25"/>
    <row r="652" s="13" customFormat="1" ht="11.25"/>
    <row r="653" s="13" customFormat="1" ht="11.25"/>
    <row r="654" s="13" customFormat="1" ht="11.25"/>
    <row r="655" s="13" customFormat="1" ht="11.25"/>
    <row r="656" s="13" customFormat="1" ht="11.25"/>
    <row r="657" s="13" customFormat="1" ht="11.25"/>
    <row r="658" s="13" customFormat="1" ht="11.25"/>
    <row r="659" s="13" customFormat="1" ht="11.25"/>
    <row r="660" s="13" customFormat="1" ht="11.25"/>
    <row r="661" s="13" customFormat="1" ht="11.25"/>
    <row r="662" s="13" customFormat="1" ht="11.25"/>
    <row r="663" s="13" customFormat="1" ht="11.25"/>
    <row r="664" s="13" customFormat="1" ht="11.25"/>
    <row r="665" s="13" customFormat="1" ht="11.25"/>
    <row r="666" s="13" customFormat="1" ht="11.25"/>
    <row r="667" s="13" customFormat="1" ht="11.25"/>
    <row r="668" s="13" customFormat="1" ht="11.25"/>
    <row r="669" s="13" customFormat="1" ht="11.25"/>
    <row r="670" s="13" customFormat="1" ht="11.25"/>
    <row r="671" s="13" customFormat="1" ht="11.25"/>
    <row r="672" s="13" customFormat="1" ht="11.25"/>
    <row r="673" s="13" customFormat="1" ht="11.25"/>
    <row r="674" s="13" customFormat="1" ht="11.25"/>
    <row r="675" s="13" customFormat="1" ht="11.25"/>
    <row r="676" s="13" customFormat="1" ht="11.25"/>
    <row r="677" s="13" customFormat="1" ht="11.25"/>
    <row r="678" s="13" customFormat="1" ht="11.25"/>
    <row r="679" s="13" customFormat="1" ht="11.25"/>
    <row r="680" s="13" customFormat="1" ht="11.25"/>
    <row r="681" s="13" customFormat="1" ht="11.25"/>
    <row r="682" s="13" customFormat="1" ht="11.25"/>
    <row r="683" s="13" customFormat="1" ht="11.25"/>
    <row r="684" s="13" customFormat="1" ht="11.25"/>
    <row r="685" s="13" customFormat="1" ht="11.25"/>
    <row r="686" s="13" customFormat="1" ht="11.25"/>
    <row r="687" s="13" customFormat="1" ht="11.25"/>
    <row r="688" s="13" customFormat="1" ht="11.25"/>
    <row r="689" s="13" customFormat="1" ht="11.25"/>
    <row r="690" s="13" customFormat="1" ht="11.25"/>
    <row r="691" s="13" customFormat="1" ht="11.25"/>
    <row r="692" s="13" customFormat="1" ht="11.25"/>
    <row r="693" s="13" customFormat="1" ht="11.25"/>
    <row r="694" s="13" customFormat="1" ht="11.25"/>
    <row r="695" s="13" customFormat="1" ht="11.25"/>
    <row r="696" s="13" customFormat="1" ht="11.25"/>
    <row r="697" s="13" customFormat="1" ht="11.25"/>
    <row r="698" s="13" customFormat="1" ht="11.25"/>
    <row r="699" s="13" customFormat="1" ht="11.25"/>
    <row r="700" s="13" customFormat="1" ht="11.25"/>
    <row r="701" s="13" customFormat="1" ht="11.25"/>
    <row r="702" s="13" customFormat="1" ht="11.25"/>
    <row r="703" s="13" customFormat="1" ht="11.25"/>
    <row r="704" s="13" customFormat="1" ht="11.25"/>
    <row r="705" s="13" customFormat="1" ht="11.25"/>
    <row r="706" s="13" customFormat="1" ht="11.25"/>
    <row r="707" s="13" customFormat="1" ht="11.25"/>
    <row r="708" s="13" customFormat="1" ht="11.25"/>
    <row r="709" s="13" customFormat="1" ht="11.25"/>
    <row r="710" s="13" customFormat="1" ht="11.25"/>
    <row r="711" s="13" customFormat="1" ht="11.25"/>
    <row r="712" s="13" customFormat="1" ht="11.25"/>
    <row r="713" s="13" customFormat="1" ht="11.25"/>
    <row r="714" s="13" customFormat="1" ht="11.25"/>
    <row r="715" s="13" customFormat="1" ht="11.25"/>
    <row r="716" s="13" customFormat="1" ht="11.25"/>
    <row r="717" s="13" customFormat="1" ht="11.25"/>
    <row r="718" s="13" customFormat="1" ht="11.25"/>
    <row r="719" s="13" customFormat="1" ht="11.25"/>
    <row r="720" s="13" customFormat="1" ht="11.25"/>
    <row r="721" s="13" customFormat="1" ht="11.25"/>
    <row r="722" s="13" customFormat="1" ht="11.25"/>
    <row r="723" s="13" customFormat="1" ht="11.25"/>
    <row r="724" s="13" customFormat="1" ht="11.25"/>
    <row r="725" s="13" customFormat="1" ht="11.25"/>
    <row r="726" s="13" customFormat="1" ht="11.25"/>
    <row r="727" s="13" customFormat="1" ht="11.25"/>
    <row r="728" s="13" customFormat="1" ht="11.25"/>
    <row r="729" s="13" customFormat="1" ht="11.25"/>
    <row r="730" s="13" customFormat="1" ht="11.25"/>
    <row r="731" s="13" customFormat="1" ht="11.25"/>
    <row r="732" s="13" customFormat="1" ht="11.25"/>
    <row r="733" s="13" customFormat="1" ht="11.25"/>
    <row r="734" s="13" customFormat="1" ht="11.25"/>
    <row r="735" s="13" customFormat="1" ht="11.25"/>
    <row r="736" s="13" customFormat="1" ht="11.25"/>
    <row r="737" s="13" customFormat="1" ht="11.25"/>
    <row r="738" s="13" customFormat="1" ht="11.25"/>
    <row r="739" s="13" customFormat="1" ht="11.25"/>
    <row r="740" s="13" customFormat="1" ht="11.25"/>
    <row r="741" s="13" customFormat="1" ht="11.25"/>
    <row r="742" s="13" customFormat="1" ht="11.25"/>
    <row r="743" s="13" customFormat="1" ht="11.25"/>
    <row r="744" s="13" customFormat="1" ht="11.25"/>
    <row r="745" s="13" customFormat="1" ht="11.25"/>
    <row r="746" s="13" customFormat="1" ht="11.25"/>
    <row r="747" s="13" customFormat="1" ht="11.25"/>
    <row r="748" s="13" customFormat="1" ht="11.25"/>
    <row r="749" s="13" customFormat="1" ht="11.25"/>
    <row r="750" s="13" customFormat="1" ht="11.25"/>
    <row r="751" s="13" customFormat="1" ht="11.25"/>
    <row r="752" s="13" customFormat="1" ht="11.25"/>
    <row r="753" s="13" customFormat="1" ht="11.25"/>
    <row r="754" s="13" customFormat="1" ht="11.25"/>
    <row r="755" s="13" customFormat="1" ht="11.25"/>
    <row r="756" s="13" customFormat="1" ht="11.25"/>
    <row r="757" s="13" customFormat="1" ht="11.25"/>
    <row r="758" s="13" customFormat="1" ht="11.25"/>
    <row r="759" s="13" customFormat="1" ht="11.25"/>
    <row r="760" s="13" customFormat="1" ht="11.25"/>
    <row r="761" s="13" customFormat="1" ht="11.25"/>
    <row r="762" s="13" customFormat="1" ht="11.25"/>
    <row r="763" s="13" customFormat="1" ht="11.25"/>
    <row r="764" s="13" customFormat="1" ht="11.25"/>
    <row r="765" s="13" customFormat="1" ht="11.25"/>
    <row r="766" s="13" customFormat="1" ht="11.25"/>
    <row r="767" s="13" customFormat="1" ht="11.25"/>
    <row r="768" s="13" customFormat="1" ht="11.25"/>
    <row r="769" s="13" customFormat="1" ht="11.25"/>
    <row r="770" s="13" customFormat="1" ht="11.25"/>
    <row r="771" s="13" customFormat="1" ht="11.25"/>
    <row r="772" s="13" customFormat="1" ht="11.25"/>
    <row r="773" s="13" customFormat="1" ht="11.25"/>
    <row r="774" s="13" customFormat="1" ht="11.25"/>
    <row r="775" s="13" customFormat="1" ht="11.25"/>
    <row r="776" s="13" customFormat="1" ht="11.25"/>
    <row r="777" s="13" customFormat="1" ht="11.25"/>
    <row r="778" s="13" customFormat="1" ht="11.25"/>
    <row r="779" s="13" customFormat="1" ht="11.25"/>
    <row r="780" s="13" customFormat="1" ht="11.25"/>
    <row r="781" s="13" customFormat="1" ht="11.25"/>
    <row r="782" s="13" customFormat="1" ht="11.25"/>
    <row r="783" s="13" customFormat="1" ht="11.25"/>
    <row r="784" s="13" customFormat="1" ht="11.25"/>
    <row r="785" s="13" customFormat="1" ht="11.25"/>
    <row r="786" s="13" customFormat="1" ht="11.25"/>
    <row r="787" s="13" customFormat="1" ht="11.25"/>
    <row r="788" s="13" customFormat="1" ht="11.25"/>
    <row r="789" s="13" customFormat="1" ht="11.25"/>
    <row r="790" s="13" customFormat="1" ht="11.25"/>
    <row r="791" s="13" customFormat="1" ht="11.25"/>
    <row r="792" s="13" customFormat="1" ht="11.25"/>
    <row r="793" s="13" customFormat="1" ht="11.25"/>
    <row r="794" s="13" customFormat="1" ht="11.25"/>
    <row r="795" s="13" customFormat="1" ht="11.25"/>
    <row r="796" s="13" customFormat="1" ht="11.25"/>
    <row r="797" s="13" customFormat="1" ht="11.25"/>
    <row r="798" s="13" customFormat="1" ht="11.25"/>
    <row r="799" s="13" customFormat="1" ht="11.25"/>
    <row r="800" s="13" customFormat="1" ht="11.25"/>
    <row r="801" s="13" customFormat="1" ht="11.25"/>
    <row r="802" s="13" customFormat="1" ht="11.25"/>
    <row r="803" s="13" customFormat="1" ht="11.25"/>
    <row r="804" s="13" customFormat="1" ht="11.25"/>
    <row r="805" s="13" customFormat="1" ht="11.25"/>
    <row r="806" s="13" customFormat="1" ht="11.25"/>
    <row r="807" s="13" customFormat="1" ht="11.25"/>
    <row r="808" s="13" customFormat="1" ht="11.25"/>
    <row r="809" s="13" customFormat="1" ht="11.25"/>
    <row r="810" s="13" customFormat="1" ht="11.25"/>
    <row r="811" s="13" customFormat="1" ht="11.25"/>
    <row r="812" s="13" customFormat="1" ht="11.25"/>
    <row r="813" s="13" customFormat="1" ht="11.25"/>
    <row r="814" s="13" customFormat="1" ht="11.25"/>
    <row r="815" s="13" customFormat="1" ht="11.25"/>
    <row r="816" s="13" customFormat="1" ht="11.25"/>
    <row r="817" s="13" customFormat="1" ht="11.25"/>
    <row r="818" s="13" customFormat="1" ht="11.25"/>
    <row r="819" s="13" customFormat="1" ht="11.25"/>
    <row r="820" s="13" customFormat="1" ht="11.25"/>
    <row r="821" s="13" customFormat="1" ht="11.25"/>
    <row r="822" s="13" customFormat="1" ht="11.25"/>
    <row r="823" s="13" customFormat="1" ht="11.25"/>
    <row r="824" s="13" customFormat="1" ht="11.25"/>
    <row r="825" s="13" customFormat="1" ht="11.25"/>
    <row r="826" s="13" customFormat="1" ht="11.25"/>
    <row r="827" s="13" customFormat="1" ht="11.25"/>
    <row r="828" s="13" customFormat="1" ht="11.25"/>
    <row r="829" s="13" customFormat="1" ht="11.25"/>
    <row r="830" s="13" customFormat="1" ht="11.25"/>
    <row r="831" s="13" customFormat="1" ht="11.25"/>
    <row r="832" s="13" customFormat="1" ht="11.25"/>
    <row r="833" s="13" customFormat="1" ht="11.25"/>
    <row r="834" s="13" customFormat="1" ht="11.25"/>
    <row r="835" s="13" customFormat="1" ht="11.25"/>
    <row r="836" s="13" customFormat="1" ht="11.25"/>
    <row r="837" s="13" customFormat="1" ht="11.25"/>
    <row r="838" s="13" customFormat="1" ht="11.25"/>
    <row r="839" s="13" customFormat="1" ht="11.25"/>
    <row r="840" s="13" customFormat="1" ht="11.25"/>
    <row r="841" s="13" customFormat="1" ht="11.25"/>
    <row r="842" s="13" customFormat="1" ht="11.25"/>
    <row r="843" s="13" customFormat="1" ht="11.25"/>
    <row r="844" s="13" customFormat="1" ht="11.25"/>
    <row r="845" s="13" customFormat="1" ht="11.25"/>
    <row r="846" s="13" customFormat="1" ht="11.25"/>
    <row r="847" s="13" customFormat="1" ht="11.25"/>
    <row r="848" s="13" customFormat="1" ht="11.25"/>
    <row r="849" s="13" customFormat="1" ht="11.25"/>
    <row r="850" s="13" customFormat="1" ht="11.25"/>
    <row r="851" s="13" customFormat="1" ht="11.25"/>
    <row r="852" s="13" customFormat="1" ht="11.25"/>
    <row r="853" s="13" customFormat="1" ht="11.25"/>
    <row r="854" s="13" customFormat="1" ht="11.25"/>
    <row r="855" s="13" customFormat="1" ht="11.25"/>
    <row r="856" s="13" customFormat="1" ht="11.25"/>
    <row r="857" s="13" customFormat="1" ht="11.25"/>
    <row r="858" s="13" customFormat="1" ht="11.25"/>
    <row r="859" s="13" customFormat="1" ht="11.25"/>
    <row r="860" s="13" customFormat="1" ht="11.25"/>
    <row r="861" s="13" customFormat="1" ht="11.25"/>
    <row r="862" s="13" customFormat="1" ht="11.25"/>
    <row r="863" s="13" customFormat="1" ht="11.25"/>
    <row r="864" s="13" customFormat="1" ht="11.25"/>
    <row r="865" s="13" customFormat="1" ht="11.25"/>
    <row r="866" s="13" customFormat="1" ht="11.25"/>
    <row r="867" s="13" customFormat="1" ht="11.25"/>
    <row r="868" s="13" customFormat="1" ht="11.25"/>
    <row r="869" s="13" customFormat="1" ht="11.25"/>
    <row r="870" s="13" customFormat="1" ht="11.25"/>
    <row r="871" s="13" customFormat="1" ht="11.25"/>
    <row r="872" s="13" customFormat="1" ht="11.25"/>
    <row r="873" s="13" customFormat="1" ht="11.25"/>
    <row r="874" s="13" customFormat="1" ht="11.25"/>
    <row r="875" s="13" customFormat="1" ht="11.25"/>
    <row r="876" s="13" customFormat="1" ht="11.25"/>
    <row r="877" s="13" customFormat="1" ht="11.25"/>
    <row r="878" s="13" customFormat="1" ht="11.25"/>
    <row r="879" s="13" customFormat="1" ht="11.25"/>
    <row r="880" s="13" customFormat="1" ht="11.25"/>
    <row r="881" s="13" customFormat="1" ht="11.25"/>
    <row r="882" s="13" customFormat="1" ht="11.25"/>
    <row r="883" s="13" customFormat="1" ht="11.25"/>
    <row r="884" s="13" customFormat="1" ht="11.25"/>
    <row r="885" s="13" customFormat="1" ht="11.25"/>
    <row r="886" s="13" customFormat="1" ht="11.25"/>
    <row r="887" s="13" customFormat="1" ht="11.25"/>
    <row r="888" s="13" customFormat="1" ht="11.25"/>
    <row r="889" s="13" customFormat="1" ht="11.25"/>
    <row r="890" s="13" customFormat="1" ht="11.25"/>
    <row r="891" s="13" customFormat="1" ht="11.25"/>
    <row r="892" s="13" customFormat="1" ht="11.25"/>
    <row r="893" s="13" customFormat="1" ht="11.25"/>
    <row r="894" s="13" customFormat="1" ht="11.25"/>
    <row r="895" s="13" customFormat="1" ht="11.25"/>
    <row r="896" s="13" customFormat="1" ht="11.25"/>
    <row r="897" s="13" customFormat="1" ht="11.25"/>
    <row r="898" s="13" customFormat="1" ht="11.25"/>
    <row r="899" s="13" customFormat="1" ht="11.25"/>
    <row r="900" s="13" customFormat="1" ht="11.25"/>
    <row r="901" s="13" customFormat="1" ht="11.25"/>
    <row r="902" s="13" customFormat="1" ht="11.25"/>
    <row r="903" s="13" customFormat="1" ht="11.25"/>
    <row r="904" s="13" customFormat="1" ht="11.25"/>
    <row r="905" s="13" customFormat="1" ht="11.25"/>
    <row r="906" s="13" customFormat="1" ht="11.25"/>
    <row r="907" s="13" customFormat="1" ht="11.25"/>
    <row r="908" s="13" customFormat="1" ht="11.25"/>
    <row r="909" s="13" customFormat="1" ht="11.25"/>
    <row r="910" s="13" customFormat="1" ht="11.25"/>
    <row r="911" s="13" customFormat="1" ht="11.25"/>
    <row r="912" s="13" customFormat="1" ht="11.25"/>
    <row r="913" s="13" customFormat="1" ht="11.25"/>
    <row r="914" s="13" customFormat="1" ht="11.25"/>
    <row r="915" s="13" customFormat="1" ht="11.25"/>
    <row r="916" s="13" customFormat="1" ht="11.25"/>
    <row r="917" s="13" customFormat="1" ht="11.25"/>
    <row r="918" s="13" customFormat="1" ht="11.25"/>
    <row r="919" s="13" customFormat="1" ht="11.25"/>
    <row r="920" s="13" customFormat="1" ht="11.25"/>
    <row r="921" s="13" customFormat="1" ht="11.25"/>
    <row r="922" s="13" customFormat="1" ht="11.25"/>
    <row r="923" s="13" customFormat="1" ht="11.25"/>
    <row r="924" s="13" customFormat="1" ht="11.25"/>
    <row r="925" s="13" customFormat="1" ht="11.25"/>
    <row r="926" s="13" customFormat="1" ht="11.25"/>
    <row r="927" s="13" customFormat="1" ht="11.25"/>
    <row r="928" s="13" customFormat="1" ht="11.25"/>
    <row r="929" s="13" customFormat="1" ht="11.25"/>
    <row r="930" s="13" customFormat="1" ht="11.25"/>
    <row r="931" s="13" customFormat="1" ht="11.25"/>
    <row r="932" s="13" customFormat="1" ht="11.25"/>
    <row r="933" s="13" customFormat="1" ht="11.25"/>
    <row r="934" s="13" customFormat="1" ht="11.25"/>
    <row r="935" s="13" customFormat="1" ht="11.25"/>
    <row r="936" s="13" customFormat="1" ht="11.25"/>
    <row r="937" s="13" customFormat="1" ht="11.25"/>
    <row r="938" s="13" customFormat="1" ht="11.25"/>
    <row r="939" s="13" customFormat="1" ht="11.25"/>
    <row r="940" s="13" customFormat="1" ht="11.25"/>
    <row r="941" s="13" customFormat="1" ht="11.25"/>
    <row r="942" s="13" customFormat="1" ht="11.25"/>
    <row r="943" s="13" customFormat="1" ht="11.25"/>
    <row r="944" s="13" customFormat="1" ht="11.25"/>
    <row r="945" s="13" customFormat="1" ht="11.25"/>
    <row r="946" s="13" customFormat="1" ht="11.25"/>
    <row r="947" s="13" customFormat="1" ht="11.25"/>
    <row r="948" s="13" customFormat="1" ht="11.25"/>
    <row r="949" s="13" customFormat="1" ht="11.25"/>
    <row r="950" s="13" customFormat="1" ht="11.25"/>
    <row r="951" s="13" customFormat="1" ht="11.25"/>
    <row r="952" s="13" customFormat="1" ht="11.25"/>
    <row r="953" s="13" customFormat="1" ht="11.25"/>
    <row r="954" s="13" customFormat="1" ht="11.25"/>
    <row r="955" s="13" customFormat="1" ht="11.25"/>
    <row r="956" s="13" customFormat="1" ht="11.25"/>
    <row r="957" s="13" customFormat="1" ht="11.25"/>
    <row r="958" s="13" customFormat="1" ht="11.25"/>
    <row r="959" s="13" customFormat="1" ht="11.25"/>
    <row r="960" s="13" customFormat="1" ht="11.25"/>
    <row r="961" s="13" customFormat="1" ht="11.25"/>
    <row r="962" s="13" customFormat="1" ht="11.25"/>
    <row r="963" s="13" customFormat="1" ht="11.25"/>
    <row r="964" s="13" customFormat="1" ht="11.25"/>
    <row r="965" s="13" customFormat="1" ht="11.25"/>
    <row r="966" s="13" customFormat="1" ht="11.25"/>
    <row r="967" s="13" customFormat="1" ht="11.25"/>
    <row r="968" s="13" customFormat="1" ht="11.25"/>
    <row r="969" s="13" customFormat="1" ht="11.25"/>
    <row r="970" s="13" customFormat="1" ht="11.25"/>
    <row r="971" s="13" customFormat="1" ht="11.25"/>
    <row r="972" s="13" customFormat="1" ht="11.25"/>
    <row r="973" s="13" customFormat="1" ht="11.25"/>
    <row r="974" s="13" customFormat="1" ht="11.25"/>
    <row r="975" s="13" customFormat="1" ht="11.25"/>
    <row r="976" s="13" customFormat="1" ht="11.25"/>
    <row r="977" s="13" customFormat="1" ht="11.25"/>
    <row r="978" s="13" customFormat="1" ht="11.25"/>
    <row r="979" s="13" customFormat="1" ht="11.25"/>
    <row r="980" s="13" customFormat="1" ht="11.25"/>
    <row r="981" s="13" customFormat="1" ht="11.25"/>
    <row r="982" s="13" customFormat="1" ht="11.25"/>
    <row r="983" s="13" customFormat="1" ht="11.25"/>
    <row r="984" s="13" customFormat="1" ht="11.25"/>
    <row r="985" s="13" customFormat="1" ht="11.25"/>
    <row r="986" s="13" customFormat="1" ht="11.25"/>
    <row r="987" s="13" customFormat="1" ht="11.25"/>
    <row r="988" s="13" customFormat="1" ht="11.25"/>
    <row r="989" s="13" customFormat="1" ht="11.25"/>
    <row r="990" s="13" customFormat="1" ht="11.25"/>
    <row r="991" s="13" customFormat="1" ht="11.25"/>
    <row r="992" s="13" customFormat="1" ht="11.25"/>
    <row r="993" s="13" customFormat="1" ht="11.25"/>
    <row r="994" s="13" customFormat="1" ht="11.25"/>
    <row r="995" s="13" customFormat="1" ht="11.25"/>
    <row r="996" s="13" customFormat="1" ht="11.25"/>
    <row r="997" s="13" customFormat="1" ht="11.25"/>
    <row r="998" s="13" customFormat="1" ht="11.25"/>
    <row r="999" s="13" customFormat="1" ht="11.25"/>
    <row r="1000" s="13" customFormat="1" ht="11.25"/>
    <row r="1001" s="13" customFormat="1" ht="11.25"/>
    <row r="1002" s="13" customFormat="1" ht="11.25"/>
    <row r="1003" s="13" customFormat="1" ht="11.25"/>
    <row r="1004" s="13" customFormat="1" ht="11.25"/>
    <row r="1005" s="13" customFormat="1" ht="11.25"/>
    <row r="1006" s="13" customFormat="1" ht="11.25"/>
    <row r="1007" s="13" customFormat="1" ht="11.25"/>
    <row r="1008" s="13" customFormat="1" ht="11.25"/>
    <row r="1009" s="13" customFormat="1" ht="11.25"/>
    <row r="1010" s="13" customFormat="1" ht="11.25"/>
    <row r="1011" s="13" customFormat="1" ht="11.25"/>
    <row r="1012" s="13" customFormat="1" ht="11.25"/>
    <row r="1013" s="13" customFormat="1" ht="11.25"/>
    <row r="1014" s="13" customFormat="1" ht="11.25"/>
    <row r="1015" s="13" customFormat="1" ht="11.25"/>
    <row r="1016" s="13" customFormat="1" ht="11.25"/>
    <row r="1017" s="13" customFormat="1" ht="11.25"/>
    <row r="1018" s="13" customFormat="1" ht="11.25"/>
    <row r="1019" s="13" customFormat="1" ht="11.25"/>
    <row r="1020" s="13" customFormat="1" ht="11.25"/>
    <row r="1021" s="13" customFormat="1" ht="11.25"/>
    <row r="1022" s="13" customFormat="1" ht="11.25"/>
    <row r="1023" s="13" customFormat="1" ht="11.25"/>
    <row r="1024" s="13" customFormat="1" ht="11.25"/>
    <row r="1025" s="13" customFormat="1" ht="11.25"/>
    <row r="1026" s="13" customFormat="1" ht="11.25"/>
    <row r="1027" s="13" customFormat="1" ht="11.25"/>
    <row r="1028" s="13" customFormat="1" ht="11.25"/>
    <row r="1029" s="13" customFormat="1" ht="11.25"/>
    <row r="1030" s="13" customFormat="1" ht="11.25"/>
    <row r="1031" s="13" customFormat="1" ht="11.25"/>
    <row r="1032" s="13" customFormat="1" ht="11.25"/>
    <row r="1033" s="13" customFormat="1" ht="11.25"/>
    <row r="1034" s="13" customFormat="1" ht="11.25"/>
    <row r="1035" s="13" customFormat="1" ht="11.25"/>
    <row r="1036" s="13" customFormat="1" ht="11.25"/>
    <row r="1037" s="13" customFormat="1" ht="11.25"/>
    <row r="1038" s="13" customFormat="1" ht="11.25"/>
    <row r="1039" s="13" customFormat="1" ht="11.25"/>
    <row r="1040" s="13" customFormat="1" ht="11.25"/>
    <row r="1041" s="13" customFormat="1" ht="11.25"/>
    <row r="1042" s="13" customFormat="1" ht="11.25"/>
    <row r="1043" s="13" customFormat="1" ht="11.25"/>
    <row r="1044" s="13" customFormat="1" ht="11.25"/>
    <row r="1045" s="13" customFormat="1" ht="11.25"/>
    <row r="1046" s="13" customFormat="1" ht="11.25"/>
    <row r="1047" s="13" customFormat="1" ht="11.25"/>
    <row r="1048" s="13" customFormat="1" ht="11.25"/>
    <row r="1049" s="13" customFormat="1" ht="11.25"/>
    <row r="1050" s="13" customFormat="1" ht="11.25"/>
    <row r="1051" s="13" customFormat="1" ht="11.25"/>
    <row r="1052" s="13" customFormat="1" ht="11.25"/>
    <row r="1053" s="13" customFormat="1" ht="11.25"/>
    <row r="1054" s="13" customFormat="1" ht="11.25"/>
    <row r="1055" s="13" customFormat="1" ht="11.25"/>
    <row r="1056" s="13" customFormat="1" ht="11.25"/>
    <row r="1057" s="13" customFormat="1" ht="11.25"/>
    <row r="1058" s="13" customFormat="1" ht="11.25"/>
    <row r="1059" s="13" customFormat="1" ht="11.25"/>
    <row r="1060" s="13" customFormat="1" ht="11.25"/>
    <row r="1061" s="13" customFormat="1" ht="11.25"/>
    <row r="1062" s="13" customFormat="1" ht="11.25"/>
    <row r="1063" s="13" customFormat="1" ht="11.25"/>
    <row r="1064" s="13" customFormat="1" ht="11.25"/>
    <row r="1065" s="13" customFormat="1" ht="11.25"/>
    <row r="1066" s="13" customFormat="1" ht="11.25"/>
    <row r="1067" s="13" customFormat="1" ht="11.25"/>
    <row r="1068" s="13" customFormat="1" ht="11.25"/>
    <row r="1069" s="13" customFormat="1" ht="11.25"/>
    <row r="1070" s="13" customFormat="1" ht="11.25"/>
    <row r="1071" s="13" customFormat="1" ht="11.25"/>
    <row r="1072" s="13" customFormat="1" ht="11.25"/>
    <row r="1073" s="13" customFormat="1" ht="11.25"/>
    <row r="1074" s="13" customFormat="1" ht="11.25"/>
    <row r="1075" s="13" customFormat="1" ht="11.25"/>
    <row r="1076" s="13" customFormat="1" ht="11.25"/>
    <row r="1077" s="13" customFormat="1" ht="11.25"/>
    <row r="1078" s="13" customFormat="1" ht="11.25"/>
    <row r="1079" s="13" customFormat="1" ht="11.25"/>
    <row r="1080" s="13" customFormat="1" ht="11.25"/>
    <row r="1081" s="13" customFormat="1" ht="11.25"/>
    <row r="1082" s="13" customFormat="1" ht="11.25"/>
    <row r="1083" s="13" customFormat="1" ht="11.25"/>
    <row r="1084" s="13" customFormat="1" ht="11.25"/>
    <row r="1085" s="13" customFormat="1" ht="11.25"/>
    <row r="1086" s="13" customFormat="1" ht="11.25"/>
    <row r="1087" s="13" customFormat="1" ht="11.25"/>
    <row r="1088" s="13" customFormat="1" ht="11.25"/>
    <row r="1089" s="13" customFormat="1" ht="11.25"/>
    <row r="1090" s="13" customFormat="1" ht="11.25"/>
    <row r="1091" s="13" customFormat="1" ht="11.25"/>
    <row r="1092" s="13" customFormat="1" ht="11.25"/>
    <row r="1093" s="13" customFormat="1" ht="11.25"/>
    <row r="1094" s="13" customFormat="1" ht="11.25"/>
    <row r="1095" s="13" customFormat="1" ht="11.25"/>
    <row r="1096" s="13" customFormat="1" ht="11.25"/>
    <row r="1097" s="13" customFormat="1" ht="11.25"/>
    <row r="1098" s="13" customFormat="1" ht="11.25"/>
    <row r="1099" s="13" customFormat="1" ht="11.25"/>
    <row r="1100" s="13" customFormat="1" ht="11.25"/>
    <row r="1101" s="13" customFormat="1" ht="11.25"/>
    <row r="1102" s="13" customFormat="1" ht="11.25"/>
    <row r="1103" s="13" customFormat="1" ht="11.25"/>
    <row r="1104" s="13" customFormat="1" ht="11.25"/>
    <row r="1105" s="13" customFormat="1" ht="11.25"/>
    <row r="1106" s="13" customFormat="1" ht="11.25"/>
    <row r="1107" s="13" customFormat="1" ht="11.25"/>
    <row r="1108" s="13" customFormat="1" ht="11.25"/>
    <row r="1109" s="13" customFormat="1" ht="11.25"/>
    <row r="1110" s="13" customFormat="1" ht="11.25"/>
    <row r="1111" s="13" customFormat="1" ht="11.25"/>
    <row r="1112" s="13" customFormat="1" ht="11.25"/>
    <row r="1113" s="13" customFormat="1" ht="11.25"/>
    <row r="1114" s="13" customFormat="1" ht="11.25"/>
    <row r="1115" s="13" customFormat="1" ht="11.25"/>
    <row r="1116" s="13" customFormat="1" ht="11.25"/>
    <row r="1117" s="13" customFormat="1" ht="11.25"/>
    <row r="1118" s="13" customFormat="1" ht="11.25"/>
    <row r="1119" s="13" customFormat="1" ht="11.25"/>
    <row r="1120" s="13" customFormat="1" ht="11.25"/>
    <row r="1121" s="13" customFormat="1" ht="11.25"/>
    <row r="1122" s="13" customFormat="1" ht="11.25"/>
    <row r="1123" s="13" customFormat="1" ht="11.25"/>
    <row r="1124" s="13" customFormat="1" ht="11.25"/>
    <row r="1125" s="13" customFormat="1" ht="11.25"/>
    <row r="1126" s="13" customFormat="1" ht="11.25"/>
    <row r="1127" s="13" customFormat="1" ht="11.25"/>
    <row r="1128" s="13" customFormat="1" ht="11.25"/>
    <row r="1129" s="13" customFormat="1" ht="11.25"/>
    <row r="1130" s="13" customFormat="1" ht="11.25"/>
    <row r="1131" s="13" customFormat="1" ht="11.25"/>
    <row r="1132" s="13" customFormat="1" ht="11.25"/>
    <row r="1133" s="13" customFormat="1" ht="11.25"/>
    <row r="1134" s="13" customFormat="1" ht="11.25"/>
    <row r="1135" s="13" customFormat="1" ht="11.25"/>
    <row r="1136" s="13" customFormat="1" ht="11.25"/>
    <row r="1137" s="13" customFormat="1" ht="11.25"/>
    <row r="1138" s="13" customFormat="1" ht="11.25"/>
    <row r="1139" s="13" customFormat="1" ht="11.25"/>
    <row r="1140" s="13" customFormat="1" ht="11.25"/>
    <row r="1141" s="13" customFormat="1" ht="11.25"/>
    <row r="1142" s="13" customFormat="1" ht="11.25"/>
    <row r="1143" s="13" customFormat="1" ht="11.25"/>
    <row r="1144" s="13" customFormat="1" ht="11.25"/>
    <row r="1145" s="13" customFormat="1" ht="11.25"/>
    <row r="1146" s="13" customFormat="1" ht="11.25"/>
    <row r="1147" s="13" customFormat="1" ht="11.25"/>
    <row r="1148" s="13" customFormat="1" ht="11.25"/>
    <row r="1149" s="13" customFormat="1" ht="11.25"/>
    <row r="1150" s="13" customFormat="1" ht="11.25"/>
    <row r="1151" s="13" customFormat="1" ht="11.25"/>
    <row r="1152" s="13" customFormat="1" ht="11.25"/>
    <row r="1153" s="13" customFormat="1" ht="11.25"/>
    <row r="1154" s="13" customFormat="1" ht="11.25"/>
    <row r="1155" s="13" customFormat="1" ht="11.25"/>
    <row r="1156" s="13" customFormat="1" ht="11.25"/>
    <row r="1157" s="13" customFormat="1" ht="11.25"/>
    <row r="1158" s="13" customFormat="1" ht="11.25"/>
    <row r="1159" s="13" customFormat="1" ht="11.25"/>
    <row r="1160" s="13" customFormat="1" ht="11.25"/>
    <row r="1161" s="13" customFormat="1" ht="11.25"/>
  </sheetData>
  <mergeCells count="20">
    <mergeCell ref="C16:C17"/>
    <mergeCell ref="G16:G17"/>
    <mergeCell ref="H16:H17"/>
    <mergeCell ref="A8:B8"/>
    <mergeCell ref="G6:I6"/>
    <mergeCell ref="C8:G8"/>
    <mergeCell ref="I16:I17"/>
    <mergeCell ref="A21:B21"/>
    <mergeCell ref="A34:B34"/>
    <mergeCell ref="C9:I9"/>
    <mergeCell ref="A1:C6"/>
    <mergeCell ref="D1:I4"/>
    <mergeCell ref="D5:F5"/>
    <mergeCell ref="G5:I5"/>
    <mergeCell ref="D6:F6"/>
    <mergeCell ref="A18:I18"/>
    <mergeCell ref="A22:I22"/>
    <mergeCell ref="D16:F16"/>
    <mergeCell ref="A16:A17"/>
    <mergeCell ref="B16:B17"/>
  </mergeCells>
  <phoneticPr fontId="5" type="noConversion"/>
  <printOptions horizontalCentered="1" verticalCentered="1"/>
  <pageMargins left="0.98425196850393704" right="0.98425196850393704" top="0.98425196850393704" bottom="0.98425196850393704" header="0" footer="0"/>
  <pageSetup paperSize="5" scale="95"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dimension ref="A1:K365"/>
  <sheetViews>
    <sheetView showGridLines="0" topLeftCell="A7" workbookViewId="0">
      <selection activeCell="A8" sqref="A8:B8"/>
    </sheetView>
  </sheetViews>
  <sheetFormatPr baseColWidth="10" defaultRowHeight="12.75"/>
  <cols>
    <col min="1" max="1" width="7.5703125" style="6" customWidth="1"/>
    <col min="2" max="2" width="21.140625" style="6" customWidth="1"/>
    <col min="3" max="3" width="29" style="6" customWidth="1"/>
    <col min="4" max="4" width="18.42578125" style="6" customWidth="1"/>
    <col min="5" max="9" width="11.42578125" style="6"/>
    <col min="10" max="10" width="12.7109375" style="6" customWidth="1"/>
    <col min="11" max="16384" width="11.42578125" style="6"/>
  </cols>
  <sheetData>
    <row r="1" spans="1:11">
      <c r="A1" s="281"/>
      <c r="B1" s="282"/>
      <c r="C1" s="283"/>
      <c r="D1" s="290" t="s">
        <v>310</v>
      </c>
      <c r="E1" s="291"/>
      <c r="F1" s="291"/>
      <c r="G1" s="291"/>
      <c r="H1" s="291"/>
      <c r="I1" s="292"/>
      <c r="J1" s="184"/>
    </row>
    <row r="2" spans="1:11">
      <c r="A2" s="284"/>
      <c r="B2" s="285"/>
      <c r="C2" s="286"/>
      <c r="D2" s="293"/>
      <c r="E2" s="294"/>
      <c r="F2" s="294"/>
      <c r="G2" s="294"/>
      <c r="H2" s="294"/>
      <c r="I2" s="295"/>
      <c r="J2" s="184"/>
    </row>
    <row r="3" spans="1:11">
      <c r="A3" s="284"/>
      <c r="B3" s="285"/>
      <c r="C3" s="286"/>
      <c r="D3" s="293"/>
      <c r="E3" s="294"/>
      <c r="F3" s="294"/>
      <c r="G3" s="294"/>
      <c r="H3" s="294"/>
      <c r="I3" s="295"/>
      <c r="J3" s="184" t="s">
        <v>311</v>
      </c>
    </row>
    <row r="4" spans="1:11">
      <c r="A4" s="284"/>
      <c r="B4" s="285"/>
      <c r="C4" s="286"/>
      <c r="D4" s="296"/>
      <c r="E4" s="297"/>
      <c r="F4" s="297"/>
      <c r="G4" s="297"/>
      <c r="H4" s="297"/>
      <c r="I4" s="298"/>
      <c r="J4" s="184" t="s">
        <v>321</v>
      </c>
    </row>
    <row r="5" spans="1:11" ht="13.5">
      <c r="A5" s="284"/>
      <c r="B5" s="285"/>
      <c r="C5" s="286"/>
      <c r="D5" s="299" t="s">
        <v>312</v>
      </c>
      <c r="E5" s="300"/>
      <c r="F5" s="301"/>
      <c r="G5" s="299" t="s">
        <v>313</v>
      </c>
      <c r="H5" s="300"/>
      <c r="I5" s="300"/>
      <c r="J5" s="184"/>
    </row>
    <row r="6" spans="1:11" ht="13.5">
      <c r="A6" s="287"/>
      <c r="B6" s="288"/>
      <c r="C6" s="289"/>
      <c r="D6" s="299">
        <v>0</v>
      </c>
      <c r="E6" s="300"/>
      <c r="F6" s="301"/>
      <c r="G6" s="299" t="s">
        <v>314</v>
      </c>
      <c r="H6" s="300"/>
      <c r="I6" s="300"/>
      <c r="J6" s="184"/>
    </row>
    <row r="7" spans="1:11" s="28" customFormat="1" ht="18">
      <c r="A7" s="183"/>
      <c r="B7" s="183"/>
      <c r="C7" s="183"/>
      <c r="D7" s="183"/>
      <c r="E7" s="26"/>
      <c r="F7" s="26"/>
      <c r="G7" s="26"/>
      <c r="H7" s="26"/>
      <c r="I7" s="26"/>
      <c r="J7" s="26"/>
      <c r="K7" s="27"/>
    </row>
    <row r="8" spans="1:11" s="15" customFormat="1" ht="15" customHeight="1">
      <c r="A8" s="322" t="s">
        <v>235</v>
      </c>
      <c r="B8" s="322"/>
      <c r="C8" s="312" t="str">
        <f>'POA-01'!D8</f>
        <v>Administración y Aprovechamiento de Aguas</v>
      </c>
      <c r="D8" s="312"/>
      <c r="E8" s="312"/>
      <c r="F8" s="312"/>
      <c r="G8" s="312"/>
      <c r="H8" s="111"/>
      <c r="I8" s="111"/>
    </row>
    <row r="9" spans="1:11" s="15" customFormat="1" ht="14.25">
      <c r="A9" s="14" t="s">
        <v>7</v>
      </c>
      <c r="B9" s="14"/>
      <c r="C9" s="252" t="s">
        <v>316</v>
      </c>
      <c r="D9" s="252"/>
      <c r="E9" s="252"/>
      <c r="F9" s="21"/>
      <c r="G9" s="21"/>
      <c r="H9" s="21"/>
      <c r="I9" s="21"/>
      <c r="J9" s="21"/>
      <c r="K9" s="16"/>
    </row>
    <row r="10" spans="1:11" s="15" customFormat="1" ht="15" customHeight="1">
      <c r="A10" s="14"/>
      <c r="B10" s="14"/>
      <c r="C10" s="14"/>
      <c r="D10" s="21"/>
      <c r="E10" s="21"/>
      <c r="F10" s="21"/>
      <c r="G10" s="21"/>
      <c r="H10" s="21"/>
      <c r="I10" s="21"/>
      <c r="J10" s="21"/>
      <c r="K10" s="16"/>
    </row>
    <row r="11" spans="1:11" s="15" customFormat="1" ht="15">
      <c r="A11" s="16" t="s">
        <v>8</v>
      </c>
      <c r="B11" s="16"/>
      <c r="C11" s="218">
        <f>'POA-01'!D11</f>
        <v>24324200124</v>
      </c>
      <c r="D11" s="21"/>
      <c r="E11" s="21"/>
      <c r="F11" s="21"/>
      <c r="G11" s="21"/>
      <c r="H11" s="21"/>
      <c r="I11" s="21"/>
      <c r="J11" s="21"/>
      <c r="K11" s="16"/>
    </row>
    <row r="12" spans="1:11" s="15" customFormat="1" ht="14.25">
      <c r="A12" s="16" t="s">
        <v>10</v>
      </c>
      <c r="B12" s="16"/>
      <c r="C12" s="32">
        <f>'POA-01'!D12</f>
        <v>0</v>
      </c>
      <c r="D12" s="21"/>
      <c r="E12" s="21"/>
      <c r="F12" s="21"/>
      <c r="G12" s="21"/>
      <c r="H12" s="21"/>
      <c r="I12" s="21"/>
      <c r="J12" s="21"/>
      <c r="K12" s="16"/>
    </row>
    <row r="13" spans="1:11" s="15" customFormat="1" ht="15">
      <c r="A13" s="16" t="s">
        <v>9</v>
      </c>
      <c r="B13" s="16"/>
      <c r="C13" s="219">
        <f>'POA-01'!D13</f>
        <v>24324200124</v>
      </c>
      <c r="D13" s="21"/>
      <c r="E13" s="21"/>
      <c r="F13" s="21"/>
      <c r="G13" s="21"/>
      <c r="H13" s="21"/>
      <c r="I13" s="21"/>
      <c r="J13" s="21"/>
      <c r="K13" s="16"/>
    </row>
    <row r="14" spans="1:11" s="13" customFormat="1" ht="11.25"/>
    <row r="15" spans="1:11" s="17" customFormat="1" thickBot="1">
      <c r="A15" s="22" t="s">
        <v>48</v>
      </c>
      <c r="B15" s="22"/>
      <c r="D15" s="18" t="s">
        <v>49</v>
      </c>
    </row>
    <row r="16" spans="1:11" s="13" customFormat="1" ht="12.75" customHeight="1" thickBot="1">
      <c r="A16" s="101" t="s">
        <v>50</v>
      </c>
      <c r="B16" s="360" t="s">
        <v>35</v>
      </c>
      <c r="C16" s="335"/>
      <c r="D16" s="102" t="s">
        <v>27</v>
      </c>
    </row>
    <row r="17" spans="1:4" s="13" customFormat="1" ht="11.25">
      <c r="A17" s="103">
        <v>2</v>
      </c>
      <c r="B17" s="361" t="s">
        <v>141</v>
      </c>
      <c r="C17" s="362"/>
      <c r="D17" s="250"/>
    </row>
    <row r="18" spans="1:4" s="13" customFormat="1" ht="11.25">
      <c r="A18" s="104" t="s">
        <v>119</v>
      </c>
      <c r="B18" s="356" t="s">
        <v>118</v>
      </c>
      <c r="C18" s="357"/>
      <c r="D18" s="202"/>
    </row>
    <row r="19" spans="1:4" s="13" customFormat="1" ht="11.25">
      <c r="A19" s="104" t="s">
        <v>120</v>
      </c>
      <c r="B19" s="356" t="s">
        <v>121</v>
      </c>
      <c r="C19" s="357"/>
      <c r="D19" s="202"/>
    </row>
    <row r="20" spans="1:4" s="13" customFormat="1" ht="11.25">
      <c r="A20" s="104" t="s">
        <v>122</v>
      </c>
      <c r="B20" s="356" t="s">
        <v>195</v>
      </c>
      <c r="C20" s="357"/>
      <c r="D20" s="202"/>
    </row>
    <row r="21" spans="1:4" s="13" customFormat="1" ht="11.25">
      <c r="A21" s="104" t="s">
        <v>123</v>
      </c>
      <c r="B21" s="356" t="s">
        <v>133</v>
      </c>
      <c r="C21" s="357"/>
      <c r="D21" s="202">
        <v>25920000</v>
      </c>
    </row>
    <row r="22" spans="1:4" s="13" customFormat="1" ht="11.25">
      <c r="A22" s="104" t="s">
        <v>124</v>
      </c>
      <c r="B22" s="356" t="s">
        <v>142</v>
      </c>
      <c r="C22" s="357"/>
      <c r="D22" s="202"/>
    </row>
    <row r="23" spans="1:4" s="13" customFormat="1" ht="11.25">
      <c r="A23" s="104" t="s">
        <v>125</v>
      </c>
      <c r="B23" s="356" t="s">
        <v>134</v>
      </c>
      <c r="C23" s="357"/>
      <c r="D23" s="202">
        <v>20000000</v>
      </c>
    </row>
    <row r="24" spans="1:4" s="13" customFormat="1" ht="11.25">
      <c r="A24" s="104" t="s">
        <v>126</v>
      </c>
      <c r="B24" s="356" t="s">
        <v>135</v>
      </c>
      <c r="C24" s="357"/>
      <c r="D24" s="202"/>
    </row>
    <row r="25" spans="1:4" s="13" customFormat="1" ht="11.25">
      <c r="A25" s="104" t="s">
        <v>127</v>
      </c>
      <c r="B25" s="356" t="s">
        <v>136</v>
      </c>
      <c r="C25" s="357"/>
      <c r="D25" s="202"/>
    </row>
    <row r="26" spans="1:4" s="13" customFormat="1" ht="11.25">
      <c r="A26" s="104" t="s">
        <v>128</v>
      </c>
      <c r="B26" s="356" t="s">
        <v>175</v>
      </c>
      <c r="C26" s="357"/>
      <c r="D26" s="202"/>
    </row>
    <row r="27" spans="1:4" s="13" customFormat="1" ht="11.25">
      <c r="A27" s="104" t="s">
        <v>129</v>
      </c>
      <c r="B27" s="356" t="s">
        <v>137</v>
      </c>
      <c r="C27" s="357"/>
      <c r="D27" s="202"/>
    </row>
    <row r="28" spans="1:4" s="13" customFormat="1" ht="11.25">
      <c r="A28" s="104" t="s">
        <v>130</v>
      </c>
      <c r="B28" s="356" t="s">
        <v>138</v>
      </c>
      <c r="C28" s="357"/>
      <c r="D28" s="202"/>
    </row>
    <row r="29" spans="1:4" s="13" customFormat="1" ht="11.25">
      <c r="A29" s="104" t="s">
        <v>131</v>
      </c>
      <c r="B29" s="356" t="s">
        <v>139</v>
      </c>
      <c r="C29" s="357"/>
      <c r="D29" s="202"/>
    </row>
    <row r="30" spans="1:4" s="13" customFormat="1" ht="11.25">
      <c r="A30" s="104" t="s">
        <v>132</v>
      </c>
      <c r="B30" s="356" t="s">
        <v>140</v>
      </c>
      <c r="C30" s="357"/>
      <c r="D30" s="202"/>
    </row>
    <row r="31" spans="1:4" s="13" customFormat="1" ht="11.25">
      <c r="A31" s="104" t="s">
        <v>143</v>
      </c>
      <c r="B31" s="356" t="s">
        <v>144</v>
      </c>
      <c r="C31" s="357"/>
      <c r="D31" s="202"/>
    </row>
    <row r="32" spans="1:4" s="13" customFormat="1" ht="11.25">
      <c r="A32" s="104" t="s">
        <v>176</v>
      </c>
      <c r="B32" s="137" t="s">
        <v>204</v>
      </c>
      <c r="C32" s="138"/>
      <c r="D32" s="202"/>
    </row>
    <row r="33" spans="1:4" s="13" customFormat="1" ht="11.25">
      <c r="A33" s="104" t="s">
        <v>176</v>
      </c>
      <c r="B33" s="356" t="s">
        <v>177</v>
      </c>
      <c r="C33" s="357"/>
      <c r="D33" s="202"/>
    </row>
    <row r="34" spans="1:4" s="13" customFormat="1" ht="11.25">
      <c r="A34" s="104" t="s">
        <v>182</v>
      </c>
      <c r="B34" s="356" t="s">
        <v>178</v>
      </c>
      <c r="C34" s="357"/>
      <c r="D34" s="202"/>
    </row>
    <row r="35" spans="1:4" s="13" customFormat="1" ht="11.25">
      <c r="A35" s="104" t="s">
        <v>183</v>
      </c>
      <c r="B35" s="356" t="s">
        <v>179</v>
      </c>
      <c r="C35" s="357"/>
      <c r="D35" s="202"/>
    </row>
    <row r="36" spans="1:4" s="13" customFormat="1" ht="11.25">
      <c r="A36" s="104" t="s">
        <v>184</v>
      </c>
      <c r="B36" s="356" t="s">
        <v>180</v>
      </c>
      <c r="C36" s="357"/>
      <c r="D36" s="202"/>
    </row>
    <row r="37" spans="1:4" s="13" customFormat="1" ht="12" thickBot="1">
      <c r="A37" s="105" t="s">
        <v>185</v>
      </c>
      <c r="B37" s="358" t="s">
        <v>181</v>
      </c>
      <c r="C37" s="359"/>
      <c r="D37" s="251"/>
    </row>
    <row r="38" spans="1:4" s="13" customFormat="1" ht="12" thickBot="1">
      <c r="A38" s="105"/>
      <c r="B38" s="358" t="s">
        <v>31</v>
      </c>
      <c r="C38" s="359"/>
      <c r="D38" s="251">
        <f>+SUM(D18:D36)</f>
        <v>45920000</v>
      </c>
    </row>
    <row r="39" spans="1:4" s="13" customFormat="1" ht="11.25">
      <c r="A39" s="39"/>
    </row>
    <row r="40" spans="1:4" s="13" customFormat="1" ht="11.25"/>
    <row r="41" spans="1:4" s="13" customFormat="1" ht="11.25"/>
    <row r="42" spans="1:4" s="13" customFormat="1" ht="11.25"/>
    <row r="43" spans="1:4" s="13" customFormat="1" ht="11.25"/>
    <row r="44" spans="1:4" s="13" customFormat="1" ht="11.25"/>
    <row r="45" spans="1:4" s="13" customFormat="1" ht="11.25"/>
    <row r="46" spans="1:4" s="13" customFormat="1" ht="11.25"/>
    <row r="47" spans="1:4" s="13" customFormat="1" ht="11.25"/>
    <row r="48" spans="1:4" s="13" customFormat="1" ht="11.25"/>
    <row r="49" s="13" customFormat="1" ht="11.25"/>
    <row r="50" s="13" customFormat="1" ht="11.25"/>
    <row r="51" s="13" customFormat="1" ht="11.25"/>
    <row r="52" s="13" customFormat="1" ht="11.25"/>
    <row r="53" s="13" customFormat="1" ht="11.25"/>
    <row r="54" s="13" customFormat="1" ht="11.25"/>
    <row r="55" s="13" customFormat="1" ht="11.25"/>
    <row r="56" s="13" customFormat="1" ht="11.25"/>
    <row r="57" s="13" customFormat="1" ht="11.25"/>
    <row r="58" s="13" customFormat="1" ht="11.25"/>
    <row r="59" s="13" customFormat="1" ht="11.25"/>
    <row r="60" s="13" customFormat="1" ht="11.25"/>
    <row r="61" s="13" customFormat="1" ht="11.25"/>
    <row r="62" s="13" customFormat="1" ht="11.25"/>
    <row r="63" s="13" customFormat="1" ht="11.25"/>
    <row r="64" s="13" customFormat="1" ht="11.25"/>
    <row r="65" s="13" customFormat="1" ht="11.25"/>
    <row r="66" s="13" customFormat="1" ht="11.25"/>
    <row r="67" s="13" customFormat="1" ht="11.25"/>
    <row r="68" s="13" customFormat="1" ht="11.25"/>
    <row r="69" s="13" customFormat="1" ht="11.25"/>
    <row r="70" s="13" customFormat="1" ht="11.25"/>
    <row r="71" s="13" customFormat="1" ht="11.25"/>
    <row r="72" s="13" customFormat="1" ht="11.25"/>
    <row r="73" s="13" customFormat="1" ht="11.25"/>
    <row r="74" s="13" customFormat="1" ht="11.25"/>
    <row r="75" s="13" customFormat="1" ht="11.25"/>
    <row r="76" s="13" customFormat="1" ht="11.25"/>
    <row r="77" s="13" customFormat="1" ht="11.25"/>
    <row r="78" s="13" customFormat="1" ht="11.25"/>
    <row r="79" s="13" customFormat="1" ht="11.25"/>
    <row r="80" s="13" customFormat="1" ht="11.25"/>
    <row r="81" s="13" customFormat="1" ht="11.25"/>
    <row r="82" s="13" customFormat="1" ht="11.25"/>
    <row r="83" s="13" customFormat="1" ht="11.25"/>
    <row r="84" s="13" customFormat="1" ht="11.25"/>
    <row r="85" s="13" customFormat="1" ht="11.25"/>
    <row r="86" s="13" customFormat="1" ht="11.25"/>
    <row r="87" s="13" customFormat="1" ht="11.25"/>
    <row r="88" s="13" customFormat="1" ht="11.25"/>
    <row r="89" s="13" customFormat="1" ht="11.25"/>
    <row r="90" s="13" customFormat="1" ht="11.25"/>
    <row r="91" s="13" customFormat="1" ht="11.25"/>
    <row r="92" s="13" customFormat="1" ht="11.25"/>
    <row r="93" s="13" customFormat="1" ht="11.25"/>
    <row r="94" s="13" customFormat="1" ht="11.25"/>
    <row r="95" s="13" customFormat="1" ht="11.25"/>
    <row r="96" s="13" customFormat="1" ht="11.25"/>
    <row r="97" s="13" customFormat="1" ht="11.25"/>
    <row r="98" s="13" customFormat="1" ht="11.25"/>
    <row r="99" s="13" customFormat="1" ht="11.25"/>
    <row r="100" s="13" customFormat="1" ht="11.25"/>
    <row r="101" s="13" customFormat="1" ht="11.25"/>
    <row r="102" s="13" customFormat="1" ht="11.25"/>
    <row r="103" s="13" customFormat="1" ht="11.25"/>
    <row r="104" s="13" customFormat="1" ht="11.25"/>
    <row r="105" s="13" customFormat="1" ht="11.25"/>
    <row r="106" s="13" customFormat="1" ht="11.25"/>
    <row r="107" s="13" customFormat="1" ht="11.25"/>
    <row r="108" s="13" customFormat="1" ht="11.25"/>
    <row r="109" s="13" customFormat="1" ht="11.25"/>
    <row r="110" s="13" customFormat="1" ht="11.25"/>
    <row r="111" s="13" customFormat="1" ht="11.25"/>
    <row r="112" s="13" customFormat="1" ht="11.25"/>
    <row r="113" s="13" customFormat="1" ht="11.25"/>
    <row r="114" s="13" customFormat="1" ht="11.25"/>
    <row r="115" s="13" customFormat="1" ht="11.25"/>
    <row r="116" s="13" customFormat="1" ht="11.25"/>
    <row r="117" s="13" customFormat="1" ht="11.25"/>
    <row r="118" s="13" customFormat="1" ht="11.25"/>
    <row r="119" s="13" customFormat="1" ht="11.25"/>
    <row r="120" s="13" customFormat="1" ht="11.25"/>
    <row r="121" s="13" customFormat="1" ht="11.25"/>
    <row r="122" s="13" customFormat="1" ht="11.25"/>
    <row r="123" s="13" customFormat="1" ht="11.25"/>
    <row r="124" s="13" customFormat="1" ht="11.25"/>
    <row r="125" s="13" customFormat="1" ht="11.25"/>
    <row r="126" s="13" customFormat="1" ht="11.25"/>
    <row r="127" s="13" customFormat="1" ht="11.25"/>
    <row r="128" s="13" customFormat="1" ht="11.25"/>
    <row r="129" s="13" customFormat="1" ht="11.25"/>
    <row r="130" s="13" customFormat="1" ht="11.25"/>
    <row r="131" s="13" customFormat="1" ht="11.25"/>
    <row r="132" s="13" customFormat="1" ht="11.25"/>
    <row r="133" s="13" customFormat="1" ht="11.25"/>
    <row r="134" s="13" customFormat="1" ht="11.25"/>
    <row r="135" s="13" customFormat="1" ht="11.25"/>
    <row r="136" s="13" customFormat="1" ht="11.25"/>
    <row r="137" s="13" customFormat="1" ht="11.25"/>
    <row r="138" s="13" customFormat="1" ht="11.25"/>
    <row r="139" s="13" customFormat="1" ht="11.25"/>
    <row r="140" s="13" customFormat="1" ht="11.25"/>
    <row r="141" s="13" customFormat="1" ht="11.25"/>
    <row r="142" s="13" customFormat="1" ht="11.25"/>
    <row r="143" s="13" customFormat="1" ht="11.25"/>
    <row r="144" s="13" customFormat="1" ht="11.25"/>
    <row r="145" s="13" customFormat="1" ht="11.25"/>
    <row r="146" s="13" customFormat="1" ht="11.25"/>
    <row r="147" s="13" customFormat="1" ht="11.25"/>
    <row r="148" s="13" customFormat="1" ht="11.25"/>
    <row r="149" s="13" customFormat="1" ht="11.25"/>
    <row r="150" s="13" customFormat="1" ht="11.25"/>
    <row r="151" s="13" customFormat="1" ht="11.25"/>
    <row r="152" s="13" customFormat="1" ht="11.25"/>
    <row r="153" s="13" customFormat="1" ht="11.25"/>
    <row r="154" s="13" customFormat="1" ht="11.25"/>
    <row r="155" s="13" customFormat="1" ht="11.25"/>
    <row r="156" s="13" customFormat="1" ht="11.25"/>
    <row r="157" s="13" customFormat="1" ht="11.25"/>
    <row r="158" s="13" customFormat="1" ht="11.25"/>
    <row r="159" s="13" customFormat="1" ht="11.25"/>
    <row r="160" s="13" customFormat="1" ht="11.25"/>
    <row r="161" s="13" customFormat="1" ht="11.25"/>
    <row r="162" s="13" customFormat="1" ht="11.25"/>
    <row r="163" s="13" customFormat="1" ht="11.25"/>
    <row r="164" s="13" customFormat="1" ht="11.25"/>
    <row r="165" s="13" customFormat="1" ht="11.25"/>
    <row r="166" s="13" customFormat="1" ht="11.25"/>
    <row r="167" s="13" customFormat="1" ht="11.25"/>
    <row r="168" s="13" customFormat="1" ht="11.25"/>
    <row r="169" s="13" customFormat="1" ht="11.25"/>
    <row r="170" s="13" customFormat="1" ht="11.25"/>
    <row r="171" s="13" customFormat="1" ht="11.25"/>
    <row r="172" s="13" customFormat="1" ht="11.25"/>
    <row r="173" s="13" customFormat="1" ht="11.25"/>
    <row r="174" s="13" customFormat="1" ht="11.25"/>
    <row r="175" s="13" customFormat="1" ht="11.25"/>
    <row r="176" s="13" customFormat="1" ht="11.25"/>
    <row r="177" s="13" customFormat="1" ht="11.25"/>
    <row r="178" s="13" customFormat="1" ht="11.25"/>
    <row r="179" s="13" customFormat="1" ht="11.25"/>
    <row r="180" s="13" customFormat="1" ht="11.25"/>
    <row r="181" s="13" customFormat="1" ht="11.25"/>
    <row r="182" s="13" customFormat="1" ht="11.25"/>
    <row r="183" s="13" customFormat="1" ht="11.25"/>
    <row r="184" s="13" customFormat="1" ht="11.25"/>
    <row r="185" s="13" customFormat="1" ht="11.25"/>
    <row r="186" s="13" customFormat="1" ht="11.25"/>
    <row r="187" s="13" customFormat="1" ht="11.25"/>
    <row r="188" s="13" customFormat="1" ht="11.25"/>
    <row r="189" s="13" customFormat="1" ht="11.25"/>
    <row r="190" s="13" customFormat="1" ht="11.25"/>
    <row r="191" s="13" customFormat="1" ht="11.25"/>
    <row r="192" s="13" customFormat="1" ht="11.25"/>
    <row r="193" s="13" customFormat="1" ht="11.25"/>
    <row r="194" s="13" customFormat="1" ht="11.25"/>
    <row r="195" s="13" customFormat="1" ht="11.25"/>
    <row r="196" s="13" customFormat="1" ht="11.25"/>
    <row r="197" s="13" customFormat="1" ht="11.25"/>
    <row r="198" s="13" customFormat="1" ht="11.25"/>
    <row r="199" s="13" customFormat="1" ht="11.25"/>
    <row r="200" s="13" customFormat="1" ht="11.25"/>
    <row r="201" s="13" customFormat="1" ht="11.25"/>
    <row r="202" s="13" customFormat="1" ht="11.25"/>
    <row r="203" s="13" customFormat="1" ht="11.25"/>
    <row r="204" s="13" customFormat="1" ht="11.25"/>
    <row r="205" s="13" customFormat="1" ht="11.25"/>
    <row r="206" s="13" customFormat="1" ht="11.25"/>
    <row r="207" s="13" customFormat="1" ht="11.25"/>
    <row r="208" s="13" customFormat="1" ht="11.25"/>
    <row r="209" s="13" customFormat="1" ht="11.25"/>
    <row r="210" s="13" customFormat="1" ht="11.25"/>
    <row r="211" s="13" customFormat="1" ht="11.25"/>
    <row r="212" s="13" customFormat="1" ht="11.25"/>
    <row r="213" s="13" customFormat="1" ht="11.25"/>
    <row r="214" s="13" customFormat="1" ht="11.25"/>
    <row r="215" s="13" customFormat="1" ht="11.25"/>
    <row r="216" s="13" customFormat="1" ht="11.25"/>
    <row r="217" s="13" customFormat="1" ht="11.25"/>
    <row r="218" s="13" customFormat="1" ht="11.25"/>
    <row r="219" s="13" customFormat="1" ht="11.25"/>
    <row r="220" s="13" customFormat="1" ht="11.25"/>
    <row r="221" s="13" customFormat="1" ht="11.25"/>
    <row r="222" s="13" customFormat="1" ht="11.25"/>
    <row r="223" s="13" customFormat="1" ht="11.25"/>
    <row r="224" s="13" customFormat="1" ht="11.25"/>
    <row r="225" s="13" customFormat="1" ht="11.25"/>
    <row r="226" s="13" customFormat="1" ht="11.25"/>
    <row r="227" s="13" customFormat="1" ht="11.25"/>
    <row r="228" s="13" customFormat="1" ht="11.25"/>
    <row r="229" s="13" customFormat="1" ht="11.25"/>
    <row r="230" s="13" customFormat="1" ht="11.25"/>
    <row r="231" s="13" customFormat="1" ht="11.25"/>
    <row r="232" s="13" customFormat="1" ht="11.25"/>
    <row r="233" s="13" customFormat="1" ht="11.25"/>
    <row r="234" s="13" customFormat="1" ht="11.25"/>
    <row r="235" s="13" customFormat="1" ht="11.25"/>
    <row r="236" s="13" customFormat="1" ht="11.25"/>
    <row r="237" s="13" customFormat="1" ht="11.25"/>
    <row r="238" s="13" customFormat="1" ht="11.25"/>
    <row r="239" s="13" customFormat="1" ht="11.25"/>
    <row r="240" s="13" customFormat="1" ht="11.25"/>
    <row r="241" s="13" customFormat="1" ht="11.25"/>
    <row r="242" s="13" customFormat="1" ht="11.25"/>
    <row r="243" s="13" customFormat="1" ht="11.25"/>
    <row r="244" s="13" customFormat="1" ht="11.25"/>
    <row r="245" s="13" customFormat="1" ht="11.25"/>
    <row r="246" s="13" customFormat="1" ht="11.25"/>
    <row r="247" s="13" customFormat="1" ht="11.25"/>
    <row r="248" s="13" customFormat="1" ht="11.25"/>
    <row r="249" s="13" customFormat="1" ht="11.25"/>
    <row r="250" s="13" customFormat="1" ht="11.25"/>
    <row r="251" s="13" customFormat="1" ht="11.25"/>
    <row r="252" s="13" customFormat="1" ht="11.25"/>
    <row r="253" s="13" customFormat="1" ht="11.25"/>
    <row r="254" s="13" customFormat="1" ht="11.25"/>
    <row r="255" s="13" customFormat="1" ht="11.25"/>
    <row r="256" s="13" customFormat="1" ht="11.25"/>
    <row r="257" s="13" customFormat="1" ht="11.25"/>
    <row r="258" s="13" customFormat="1" ht="11.25"/>
    <row r="259" s="13" customFormat="1" ht="11.25"/>
    <row r="260" s="13" customFormat="1" ht="11.25"/>
    <row r="261" s="13" customFormat="1" ht="11.25"/>
    <row r="262" s="13" customFormat="1" ht="11.25"/>
    <row r="263" s="13" customFormat="1" ht="11.25"/>
    <row r="264" s="13" customFormat="1" ht="11.25"/>
    <row r="265" s="13" customFormat="1" ht="11.25"/>
    <row r="266" s="13" customFormat="1" ht="11.25"/>
    <row r="267" s="13" customFormat="1" ht="11.25"/>
    <row r="268" s="13" customFormat="1" ht="11.25"/>
    <row r="269" s="13" customFormat="1" ht="11.25"/>
    <row r="270" s="13" customFormat="1" ht="11.25"/>
    <row r="271" s="13" customFormat="1" ht="11.25"/>
    <row r="272" s="13" customFormat="1" ht="11.25"/>
    <row r="273" s="13" customFormat="1" ht="11.25"/>
    <row r="274" s="13" customFormat="1" ht="11.25"/>
    <row r="275" s="13" customFormat="1" ht="11.25"/>
    <row r="276" s="13" customFormat="1" ht="11.25"/>
    <row r="277" s="13" customFormat="1" ht="11.25"/>
    <row r="278" s="13" customFormat="1" ht="11.25"/>
    <row r="279" s="13" customFormat="1" ht="11.25"/>
    <row r="280" s="13" customFormat="1" ht="11.25"/>
    <row r="281" s="13" customFormat="1" ht="11.25"/>
    <row r="282" s="13" customFormat="1" ht="11.25"/>
    <row r="283" s="13" customFormat="1" ht="11.25"/>
    <row r="284" s="13" customFormat="1" ht="11.25"/>
    <row r="285" s="13" customFormat="1" ht="11.25"/>
    <row r="286" s="13" customFormat="1" ht="11.25"/>
    <row r="287" s="13" customFormat="1" ht="11.25"/>
    <row r="288" s="13" customFormat="1" ht="11.25"/>
    <row r="289" s="13" customFormat="1" ht="11.25"/>
    <row r="290" s="13" customFormat="1" ht="11.25"/>
    <row r="291" s="13" customFormat="1" ht="11.25"/>
    <row r="292" s="13" customFormat="1" ht="11.25"/>
    <row r="293" s="13" customFormat="1" ht="11.25"/>
    <row r="294" s="13" customFormat="1" ht="11.25"/>
    <row r="295" s="13" customFormat="1" ht="11.25"/>
    <row r="296" s="13" customFormat="1" ht="11.25"/>
    <row r="297" s="13" customFormat="1" ht="11.25"/>
    <row r="298" s="13" customFormat="1" ht="11.25"/>
    <row r="299" s="13" customFormat="1" ht="11.25"/>
    <row r="300" s="13" customFormat="1" ht="11.25"/>
    <row r="301" s="13" customFormat="1" ht="11.25"/>
    <row r="302" s="13" customFormat="1" ht="11.25"/>
    <row r="303" s="13" customFormat="1" ht="11.25"/>
    <row r="304" s="13" customFormat="1" ht="11.25"/>
    <row r="305" s="13" customFormat="1" ht="11.25"/>
    <row r="306" s="13" customFormat="1" ht="11.25"/>
    <row r="307" s="13" customFormat="1" ht="11.25"/>
    <row r="308" s="13" customFormat="1" ht="11.25"/>
    <row r="309" s="13" customFormat="1" ht="11.25"/>
    <row r="310" s="13" customFormat="1" ht="11.25"/>
    <row r="311" s="13" customFormat="1" ht="11.25"/>
    <row r="312" s="13" customFormat="1" ht="11.25"/>
    <row r="313" s="13" customFormat="1" ht="11.25"/>
    <row r="314" s="13" customFormat="1" ht="11.25"/>
    <row r="315" s="13" customFormat="1" ht="11.25"/>
    <row r="316" s="13" customFormat="1" ht="11.25"/>
    <row r="317" s="13" customFormat="1" ht="11.25"/>
    <row r="318" s="13" customFormat="1" ht="11.25"/>
    <row r="319" s="13" customFormat="1" ht="11.25"/>
    <row r="320" s="13" customFormat="1" ht="11.25"/>
    <row r="321" s="13" customFormat="1" ht="11.25"/>
    <row r="322" s="13" customFormat="1" ht="11.25"/>
    <row r="323" s="13" customFormat="1" ht="11.25"/>
    <row r="324" s="13" customFormat="1" ht="11.25"/>
    <row r="325" s="13" customFormat="1" ht="11.25"/>
    <row r="326" s="13" customFormat="1" ht="11.25"/>
    <row r="327" s="13" customFormat="1" ht="11.25"/>
    <row r="328" s="13" customFormat="1" ht="11.25"/>
    <row r="329" s="13" customFormat="1" ht="11.25"/>
    <row r="330" s="13" customFormat="1" ht="11.25"/>
    <row r="331" s="13" customFormat="1" ht="11.25"/>
    <row r="332" s="13" customFormat="1" ht="11.25"/>
    <row r="333" s="13" customFormat="1" ht="11.25"/>
    <row r="334" s="13" customFormat="1" ht="11.25"/>
    <row r="335" s="13" customFormat="1" ht="11.25"/>
    <row r="336" s="13" customFormat="1" ht="11.25"/>
    <row r="337" s="13" customFormat="1" ht="11.25"/>
    <row r="338" s="13" customFormat="1" ht="11.25"/>
    <row r="339" s="13" customFormat="1" ht="11.25"/>
    <row r="340" s="13" customFormat="1" ht="11.25"/>
    <row r="341" s="13" customFormat="1" ht="11.25"/>
    <row r="342" s="13" customFormat="1" ht="11.25"/>
    <row r="343" s="13" customFormat="1" ht="11.25"/>
    <row r="344" s="13" customFormat="1" ht="11.25"/>
    <row r="345" s="13" customFormat="1" ht="11.25"/>
    <row r="346" s="13" customFormat="1" ht="11.25"/>
    <row r="347" s="13" customFormat="1" ht="11.25"/>
    <row r="348" s="13" customFormat="1" ht="11.25"/>
    <row r="349" s="13" customFormat="1" ht="11.25"/>
    <row r="350" s="13" customFormat="1" ht="11.25"/>
    <row r="351" s="13" customFormat="1" ht="11.25"/>
    <row r="352" s="13" customFormat="1" ht="11.25"/>
    <row r="353" s="13" customFormat="1" ht="11.25"/>
    <row r="354" s="13" customFormat="1" ht="11.25"/>
    <row r="355" s="13" customFormat="1" ht="11.25"/>
    <row r="356" s="13" customFormat="1" ht="11.25"/>
    <row r="357" s="13" customFormat="1" ht="11.25"/>
    <row r="358" s="13" customFormat="1" ht="11.25"/>
    <row r="359" s="13" customFormat="1" ht="11.25"/>
    <row r="360" s="13" customFormat="1" ht="11.25"/>
    <row r="361" s="13" customFormat="1" ht="11.25"/>
    <row r="362" s="13" customFormat="1" ht="11.25"/>
    <row r="363" s="13" customFormat="1" ht="11.25"/>
    <row r="364" s="13" customFormat="1" ht="11.25"/>
    <row r="365" s="13" customFormat="1" ht="11.25"/>
  </sheetData>
  <mergeCells count="30">
    <mergeCell ref="A8:B8"/>
    <mergeCell ref="C8:G8"/>
    <mergeCell ref="B31:C31"/>
    <mergeCell ref="B20:C20"/>
    <mergeCell ref="B19:C19"/>
    <mergeCell ref="B16:C16"/>
    <mergeCell ref="B17:C17"/>
    <mergeCell ref="B18:C18"/>
    <mergeCell ref="B38:C38"/>
    <mergeCell ref="B33:C33"/>
    <mergeCell ref="B34:C34"/>
    <mergeCell ref="B35:C35"/>
    <mergeCell ref="B36:C36"/>
    <mergeCell ref="B37:C37"/>
    <mergeCell ref="B27:C27"/>
    <mergeCell ref="B26:C26"/>
    <mergeCell ref="B28:C28"/>
    <mergeCell ref="B29:C29"/>
    <mergeCell ref="B30:C30"/>
    <mergeCell ref="B25:C25"/>
    <mergeCell ref="B21:C21"/>
    <mergeCell ref="B22:C22"/>
    <mergeCell ref="B23:C23"/>
    <mergeCell ref="B24:C24"/>
    <mergeCell ref="A1:C6"/>
    <mergeCell ref="D1:I4"/>
    <mergeCell ref="D5:F5"/>
    <mergeCell ref="G5:I5"/>
    <mergeCell ref="D6:F6"/>
    <mergeCell ref="G6:I6"/>
  </mergeCells>
  <phoneticPr fontId="5" type="noConversion"/>
  <printOptions horizontalCentered="1" verticalCentered="1"/>
  <pageMargins left="0.98425196850393704" right="0.98425196850393704" top="0.98425196850393704" bottom="0.98425196850393704" header="0" footer="0"/>
  <pageSetup paperSize="5"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dimension ref="A1:P54"/>
  <sheetViews>
    <sheetView showGridLines="0" topLeftCell="A16" workbookViewId="0">
      <selection sqref="A1:J6"/>
    </sheetView>
  </sheetViews>
  <sheetFormatPr baseColWidth="10" defaultRowHeight="10.5"/>
  <cols>
    <col min="1" max="1" width="7.85546875" style="42" customWidth="1"/>
    <col min="2" max="2" width="24.140625" style="42" customWidth="1"/>
    <col min="3" max="3" width="13.140625" style="42" customWidth="1"/>
    <col min="4" max="4" width="8.140625" style="42" customWidth="1"/>
    <col min="5" max="5" width="12.140625" style="42" customWidth="1"/>
    <col min="6" max="6" width="11.42578125" style="42" customWidth="1"/>
    <col min="7" max="7" width="12.140625" style="42" customWidth="1"/>
    <col min="8" max="8" width="12.28515625" style="42" customWidth="1"/>
    <col min="9" max="9" width="12" style="42" customWidth="1"/>
    <col min="10" max="10" width="12.42578125" style="42" customWidth="1"/>
    <col min="11" max="11" width="12" style="42" customWidth="1"/>
    <col min="12" max="14" width="11.28515625" style="42" customWidth="1"/>
    <col min="15" max="15" width="10.7109375" style="42" customWidth="1"/>
    <col min="16" max="16" width="11.85546875" style="42" customWidth="1"/>
    <col min="17" max="16384" width="11.42578125" style="42"/>
  </cols>
  <sheetData>
    <row r="1" spans="1:16" ht="11.25">
      <c r="A1" s="281"/>
      <c r="B1" s="282"/>
      <c r="C1" s="283"/>
      <c r="D1" s="290" t="s">
        <v>310</v>
      </c>
      <c r="E1" s="291"/>
      <c r="F1" s="291"/>
      <c r="G1" s="291"/>
      <c r="H1" s="291"/>
      <c r="I1" s="292"/>
      <c r="J1" s="184"/>
    </row>
    <row r="2" spans="1:16" ht="11.25">
      <c r="A2" s="284"/>
      <c r="B2" s="285"/>
      <c r="C2" s="286"/>
      <c r="D2" s="293"/>
      <c r="E2" s="294"/>
      <c r="F2" s="294"/>
      <c r="G2" s="294"/>
      <c r="H2" s="294"/>
      <c r="I2" s="295"/>
      <c r="J2" s="184"/>
    </row>
    <row r="3" spans="1:16" ht="11.25">
      <c r="A3" s="284"/>
      <c r="B3" s="285"/>
      <c r="C3" s="286"/>
      <c r="D3" s="293"/>
      <c r="E3" s="294"/>
      <c r="F3" s="294"/>
      <c r="G3" s="294"/>
      <c r="H3" s="294"/>
      <c r="I3" s="295"/>
      <c r="J3" s="184" t="s">
        <v>311</v>
      </c>
    </row>
    <row r="4" spans="1:16" ht="11.25">
      <c r="A4" s="284"/>
      <c r="B4" s="285"/>
      <c r="C4" s="286"/>
      <c r="D4" s="296"/>
      <c r="E4" s="297"/>
      <c r="F4" s="297"/>
      <c r="G4" s="297"/>
      <c r="H4" s="297"/>
      <c r="I4" s="298"/>
      <c r="J4" s="184" t="s">
        <v>321</v>
      </c>
    </row>
    <row r="5" spans="1:16" ht="12.75">
      <c r="A5" s="284"/>
      <c r="B5" s="285"/>
      <c r="C5" s="286"/>
      <c r="D5" s="299" t="s">
        <v>312</v>
      </c>
      <c r="E5" s="300"/>
      <c r="F5" s="301"/>
      <c r="G5" s="299" t="s">
        <v>313</v>
      </c>
      <c r="H5" s="300"/>
      <c r="I5" s="300"/>
      <c r="J5" s="184"/>
    </row>
    <row r="6" spans="1:16" ht="12.75">
      <c r="A6" s="287"/>
      <c r="B6" s="288"/>
      <c r="C6" s="289"/>
      <c r="D6" s="299">
        <v>0</v>
      </c>
      <c r="E6" s="300"/>
      <c r="F6" s="301"/>
      <c r="G6" s="299" t="s">
        <v>314</v>
      </c>
      <c r="H6" s="300"/>
      <c r="I6" s="300"/>
      <c r="J6" s="184"/>
    </row>
    <row r="7" spans="1:16" s="43" customFormat="1" ht="13.5" customHeight="1">
      <c r="A7" s="41"/>
      <c r="B7" s="41"/>
      <c r="C7" s="41"/>
      <c r="D7" s="41"/>
      <c r="E7" s="41"/>
      <c r="F7" s="41"/>
      <c r="G7" s="41"/>
      <c r="H7" s="41"/>
      <c r="I7" s="41"/>
      <c r="J7" s="41"/>
      <c r="K7" s="41"/>
      <c r="L7" s="41"/>
      <c r="M7" s="41"/>
      <c r="N7" s="41"/>
      <c r="O7" s="41"/>
      <c r="P7" s="41"/>
    </row>
    <row r="8" spans="1:16" s="43" customFormat="1" ht="14.25" customHeight="1">
      <c r="A8" s="128" t="s">
        <v>150</v>
      </c>
      <c r="B8" s="365" t="s">
        <v>154</v>
      </c>
      <c r="C8" s="365"/>
      <c r="D8" s="41"/>
      <c r="E8" s="41"/>
      <c r="F8" s="41"/>
      <c r="G8" s="41"/>
      <c r="H8" s="41"/>
      <c r="I8" s="41"/>
      <c r="J8" s="41"/>
      <c r="K8" s="41"/>
      <c r="L8" s="41"/>
      <c r="M8" s="41"/>
      <c r="N8" s="41"/>
      <c r="O8" s="41"/>
      <c r="P8" s="41"/>
    </row>
    <row r="9" spans="1:16" s="43" customFormat="1" ht="11.25" customHeight="1">
      <c r="A9" s="278" t="s">
        <v>148</v>
      </c>
      <c r="B9" s="363" t="s">
        <v>323</v>
      </c>
      <c r="C9" s="363"/>
      <c r="D9" s="363"/>
      <c r="E9" s="363"/>
      <c r="F9" s="364" t="s">
        <v>307</v>
      </c>
      <c r="G9" s="364"/>
      <c r="H9" s="364"/>
      <c r="I9" s="364"/>
      <c r="J9" s="41"/>
      <c r="K9" s="41"/>
      <c r="L9" s="41"/>
      <c r="M9" s="41"/>
      <c r="N9" s="41"/>
      <c r="O9" s="41"/>
      <c r="P9" s="41"/>
    </row>
    <row r="10" spans="1:16" s="43" customFormat="1" ht="12.75" customHeight="1" thickBot="1">
      <c r="A10" s="41"/>
      <c r="B10" s="41"/>
      <c r="C10" s="41" t="s">
        <v>149</v>
      </c>
      <c r="D10" s="41" t="str">
        <f>'POA-01'!H11</f>
        <v>111-902-1</v>
      </c>
      <c r="E10" s="41"/>
      <c r="F10" s="41"/>
      <c r="G10" s="41"/>
      <c r="H10" s="41"/>
      <c r="I10" s="41"/>
      <c r="J10" s="41"/>
      <c r="K10" s="41"/>
      <c r="L10" s="41"/>
      <c r="M10" s="41"/>
      <c r="N10" s="41"/>
      <c r="O10" s="41"/>
      <c r="P10" s="41"/>
    </row>
    <row r="11" spans="1:16" ht="12.75" customHeight="1">
      <c r="A11" s="369" t="s">
        <v>116</v>
      </c>
      <c r="B11" s="367" t="s">
        <v>28</v>
      </c>
      <c r="C11" s="373" t="s">
        <v>147</v>
      </c>
      <c r="D11" s="366" t="s">
        <v>52</v>
      </c>
      <c r="E11" s="366"/>
      <c r="F11" s="366"/>
      <c r="G11" s="366"/>
      <c r="H11" s="366"/>
      <c r="I11" s="366"/>
      <c r="J11" s="366"/>
      <c r="K11" s="366"/>
      <c r="L11" s="366"/>
      <c r="M11" s="366"/>
      <c r="N11" s="366"/>
      <c r="O11" s="366"/>
      <c r="P11" s="371" t="s">
        <v>31</v>
      </c>
    </row>
    <row r="12" spans="1:16" ht="11.25" thickBot="1">
      <c r="A12" s="370"/>
      <c r="B12" s="368"/>
      <c r="C12" s="374"/>
      <c r="D12" s="106" t="s">
        <v>53</v>
      </c>
      <c r="E12" s="106" t="s">
        <v>54</v>
      </c>
      <c r="F12" s="106" t="s">
        <v>55</v>
      </c>
      <c r="G12" s="106" t="s">
        <v>56</v>
      </c>
      <c r="H12" s="106" t="s">
        <v>57</v>
      </c>
      <c r="I12" s="106" t="s">
        <v>58</v>
      </c>
      <c r="J12" s="106" t="s">
        <v>59</v>
      </c>
      <c r="K12" s="106" t="s">
        <v>60</v>
      </c>
      <c r="L12" s="106" t="s">
        <v>61</v>
      </c>
      <c r="M12" s="106" t="s">
        <v>62</v>
      </c>
      <c r="N12" s="106" t="s">
        <v>63</v>
      </c>
      <c r="O12" s="106" t="s">
        <v>64</v>
      </c>
      <c r="P12" s="372"/>
    </row>
    <row r="13" spans="1:16" ht="12" thickBot="1">
      <c r="A13" s="256">
        <v>1000</v>
      </c>
      <c r="B13" s="257" t="s">
        <v>65</v>
      </c>
      <c r="C13" s="258"/>
      <c r="D13" s="258"/>
      <c r="E13" s="258"/>
      <c r="F13" s="258"/>
      <c r="G13" s="258"/>
      <c r="H13" s="258"/>
      <c r="I13" s="258"/>
      <c r="J13" s="258"/>
      <c r="K13" s="259">
        <v>14442106</v>
      </c>
      <c r="L13" s="259">
        <v>14577205</v>
      </c>
      <c r="M13" s="259">
        <v>15717953</v>
      </c>
      <c r="N13" s="259">
        <v>13930005</v>
      </c>
      <c r="O13" s="259">
        <v>24681187</v>
      </c>
      <c r="P13" s="260">
        <f>+SUM(K13:O13)</f>
        <v>83348456</v>
      </c>
    </row>
    <row r="14" spans="1:16" ht="13.5" thickBot="1">
      <c r="A14" s="261">
        <v>1001</v>
      </c>
      <c r="B14" s="262" t="s">
        <v>66</v>
      </c>
      <c r="C14" s="263"/>
      <c r="D14" s="259"/>
      <c r="E14" s="259"/>
      <c r="F14" s="259"/>
      <c r="G14" s="259"/>
      <c r="H14" s="259"/>
      <c r="I14" s="259"/>
      <c r="J14" s="259"/>
      <c r="K14" s="259"/>
      <c r="L14" s="259"/>
      <c r="M14" s="259"/>
      <c r="N14" s="259"/>
      <c r="O14" s="259"/>
      <c r="P14" s="264"/>
    </row>
    <row r="15" spans="1:16" ht="11.25">
      <c r="A15" s="261">
        <v>1002</v>
      </c>
      <c r="B15" s="262" t="s">
        <v>67</v>
      </c>
      <c r="C15" s="265">
        <f>+SUM(K15:O15)</f>
        <v>83348456</v>
      </c>
      <c r="D15" s="259">
        <v>0</v>
      </c>
      <c r="E15" s="259">
        <v>0</v>
      </c>
      <c r="F15" s="259">
        <v>0</v>
      </c>
      <c r="G15" s="259">
        <v>0</v>
      </c>
      <c r="H15" s="259">
        <v>0</v>
      </c>
      <c r="I15" s="259">
        <v>0</v>
      </c>
      <c r="J15" s="259">
        <v>0</v>
      </c>
      <c r="K15" s="259">
        <v>14442106</v>
      </c>
      <c r="L15" s="259">
        <v>14577205</v>
      </c>
      <c r="M15" s="259">
        <v>15717953</v>
      </c>
      <c r="N15" s="259">
        <v>13930005</v>
      </c>
      <c r="O15" s="259">
        <v>24681187</v>
      </c>
      <c r="P15" s="264">
        <f>SUM(D15:O15)</f>
        <v>83348456</v>
      </c>
    </row>
    <row r="16" spans="1:16" ht="11.25">
      <c r="A16" s="266">
        <v>2000</v>
      </c>
      <c r="B16" s="262" t="s">
        <v>68</v>
      </c>
      <c r="C16" s="267">
        <f>+SUM(C18+C17)</f>
        <v>857385455.99995995</v>
      </c>
      <c r="D16" s="267"/>
      <c r="E16" s="267"/>
      <c r="F16" s="267">
        <f>+SUM(F17:F18)</f>
        <v>289049688</v>
      </c>
      <c r="G16" s="267">
        <f>+SUM(G18)</f>
        <v>96143040</v>
      </c>
      <c r="H16" s="267">
        <f>+SUM(H17:H19)</f>
        <v>0</v>
      </c>
      <c r="I16" s="267">
        <f>+SUM(I18+I17)</f>
        <v>335192728</v>
      </c>
      <c r="J16" s="267">
        <f>+SUM(J17:J18)</f>
        <v>69000000</v>
      </c>
      <c r="K16" s="267">
        <f>+SUM(K18+K17)</f>
        <v>0</v>
      </c>
      <c r="L16" s="267">
        <f>+SUM(L18+L17)</f>
        <v>19000000</v>
      </c>
      <c r="M16" s="267">
        <v>49000000</v>
      </c>
      <c r="N16" s="267"/>
      <c r="O16" s="267"/>
      <c r="P16" s="264">
        <f>+SUM(D16:O16)</f>
        <v>857385456</v>
      </c>
    </row>
    <row r="17" spans="1:16" ht="11.25">
      <c r="A17" s="261">
        <v>2001</v>
      </c>
      <c r="B17" s="262" t="s">
        <v>69</v>
      </c>
      <c r="C17" s="268">
        <f>'POA-04'!G25</f>
        <v>616099376</v>
      </c>
      <c r="D17" s="268">
        <v>0</v>
      </c>
      <c r="E17" s="268"/>
      <c r="F17" s="268">
        <v>289049688</v>
      </c>
      <c r="G17" s="268"/>
      <c r="H17" s="268"/>
      <c r="I17" s="268">
        <v>289049688</v>
      </c>
      <c r="J17" s="268">
        <v>19000000</v>
      </c>
      <c r="K17" s="268"/>
      <c r="L17" s="268">
        <v>19000000</v>
      </c>
      <c r="M17" s="268"/>
      <c r="N17" s="268"/>
      <c r="O17" s="268">
        <v>0</v>
      </c>
      <c r="P17" s="264">
        <f>+SUM(D17:O17)</f>
        <v>616099376</v>
      </c>
    </row>
    <row r="18" spans="1:16" ht="11.25">
      <c r="A18" s="261">
        <v>2002</v>
      </c>
      <c r="B18" s="262" t="s">
        <v>70</v>
      </c>
      <c r="C18" s="268">
        <f>'POA-03'!H26</f>
        <v>241286079.99996001</v>
      </c>
      <c r="D18" s="268">
        <v>0</v>
      </c>
      <c r="E18" s="268"/>
      <c r="F18" s="268"/>
      <c r="G18" s="268">
        <v>96143040</v>
      </c>
      <c r="H18" s="268"/>
      <c r="I18" s="268">
        <v>46143040</v>
      </c>
      <c r="J18" s="268">
        <v>50000000</v>
      </c>
      <c r="K18" s="268"/>
      <c r="L18" s="268"/>
      <c r="M18" s="268">
        <v>49000000</v>
      </c>
      <c r="N18" s="268"/>
      <c r="O18" s="268">
        <v>0</v>
      </c>
      <c r="P18" s="264">
        <f t="shared" ref="P18:P51" si="0">SUM(D18:O18)</f>
        <v>241286080</v>
      </c>
    </row>
    <row r="19" spans="1:16" ht="11.25">
      <c r="A19" s="261" t="s">
        <v>71</v>
      </c>
      <c r="B19" s="262" t="s">
        <v>72</v>
      </c>
      <c r="C19" s="268"/>
      <c r="D19" s="268"/>
      <c r="E19" s="268"/>
      <c r="F19" s="268"/>
      <c r="G19" s="268"/>
      <c r="H19" s="268"/>
      <c r="I19" s="268"/>
      <c r="J19" s="268"/>
      <c r="K19" s="268"/>
      <c r="L19" s="268"/>
      <c r="M19" s="268"/>
      <c r="N19" s="268"/>
      <c r="O19" s="268"/>
      <c r="P19" s="264"/>
    </row>
    <row r="20" spans="1:16" ht="11.25">
      <c r="A20" s="261" t="s">
        <v>73</v>
      </c>
      <c r="B20" s="262" t="s">
        <v>74</v>
      </c>
      <c r="C20" s="268"/>
      <c r="D20" s="268"/>
      <c r="E20" s="268"/>
      <c r="F20" s="268"/>
      <c r="G20" s="268"/>
      <c r="H20" s="268"/>
      <c r="I20" s="268"/>
      <c r="J20" s="268"/>
      <c r="K20" s="268"/>
      <c r="L20" s="268"/>
      <c r="M20" s="268"/>
      <c r="N20" s="268"/>
      <c r="O20" s="268"/>
      <c r="P20" s="264">
        <f t="shared" si="0"/>
        <v>0</v>
      </c>
    </row>
    <row r="21" spans="1:16" ht="11.25">
      <c r="A21" s="261" t="s">
        <v>75</v>
      </c>
      <c r="B21" s="262" t="s">
        <v>76</v>
      </c>
      <c r="C21" s="268"/>
      <c r="D21" s="268"/>
      <c r="E21" s="268"/>
      <c r="F21" s="268"/>
      <c r="G21" s="268"/>
      <c r="H21" s="268"/>
      <c r="I21" s="268"/>
      <c r="J21" s="268"/>
      <c r="K21" s="268"/>
      <c r="L21" s="268"/>
      <c r="M21" s="268"/>
      <c r="N21" s="268"/>
      <c r="O21" s="268"/>
      <c r="P21" s="264">
        <f t="shared" si="0"/>
        <v>0</v>
      </c>
    </row>
    <row r="22" spans="1:16" ht="11.25">
      <c r="A22" s="261">
        <v>2003</v>
      </c>
      <c r="B22" s="269" t="s">
        <v>77</v>
      </c>
      <c r="C22" s="265">
        <f>'POA-06'!D18</f>
        <v>0</v>
      </c>
      <c r="D22" s="268">
        <v>0</v>
      </c>
      <c r="E22" s="268">
        <v>0</v>
      </c>
      <c r="F22" s="268"/>
      <c r="G22" s="268"/>
      <c r="H22" s="268"/>
      <c r="I22" s="268"/>
      <c r="J22" s="268"/>
      <c r="K22" s="268"/>
      <c r="L22" s="268"/>
      <c r="M22" s="268"/>
      <c r="N22" s="268"/>
      <c r="O22" s="268"/>
      <c r="P22" s="264">
        <f t="shared" si="0"/>
        <v>0</v>
      </c>
    </row>
    <row r="23" spans="1:16" ht="11.25">
      <c r="A23" s="261">
        <v>2004</v>
      </c>
      <c r="B23" s="262" t="s">
        <v>78</v>
      </c>
      <c r="C23" s="265">
        <f>'POA-06'!D19</f>
        <v>0</v>
      </c>
      <c r="D23" s="268">
        <v>0</v>
      </c>
      <c r="E23" s="268">
        <v>0</v>
      </c>
      <c r="F23" s="268">
        <v>0</v>
      </c>
      <c r="G23" s="268">
        <v>0</v>
      </c>
      <c r="H23" s="268">
        <v>0</v>
      </c>
      <c r="I23" s="268">
        <v>0</v>
      </c>
      <c r="J23" s="268">
        <v>0</v>
      </c>
      <c r="K23" s="268">
        <v>0</v>
      </c>
      <c r="L23" s="268">
        <v>0</v>
      </c>
      <c r="M23" s="268">
        <v>0</v>
      </c>
      <c r="N23" s="268">
        <v>0</v>
      </c>
      <c r="O23" s="268">
        <v>0</v>
      </c>
      <c r="P23" s="264">
        <v>0</v>
      </c>
    </row>
    <row r="24" spans="1:16" ht="11.25">
      <c r="A24" s="261" t="s">
        <v>79</v>
      </c>
      <c r="B24" s="262" t="s">
        <v>80</v>
      </c>
      <c r="C24" s="268"/>
      <c r="D24" s="268"/>
      <c r="E24" s="268"/>
      <c r="F24" s="268"/>
      <c r="G24" s="268"/>
      <c r="H24" s="268"/>
      <c r="I24" s="268"/>
      <c r="J24" s="268"/>
      <c r="K24" s="268"/>
      <c r="L24" s="268"/>
      <c r="M24" s="268"/>
      <c r="N24" s="268"/>
      <c r="O24" s="268"/>
      <c r="P24" s="264">
        <f t="shared" si="0"/>
        <v>0</v>
      </c>
    </row>
    <row r="25" spans="1:16" ht="11.25">
      <c r="A25" s="261" t="s">
        <v>81</v>
      </c>
      <c r="B25" s="262" t="s">
        <v>82</v>
      </c>
      <c r="C25" s="268"/>
      <c r="D25" s="268"/>
      <c r="E25" s="268"/>
      <c r="F25" s="268"/>
      <c r="G25" s="268"/>
      <c r="H25" s="268"/>
      <c r="I25" s="268"/>
      <c r="J25" s="268"/>
      <c r="K25" s="268"/>
      <c r="L25" s="268"/>
      <c r="M25" s="268"/>
      <c r="N25" s="268"/>
      <c r="O25" s="268"/>
      <c r="P25" s="264">
        <f t="shared" si="0"/>
        <v>0</v>
      </c>
    </row>
    <row r="26" spans="1:16" ht="11.25">
      <c r="A26" s="261" t="s">
        <v>83</v>
      </c>
      <c r="B26" s="262" t="s">
        <v>84</v>
      </c>
      <c r="C26" s="268"/>
      <c r="D26" s="268"/>
      <c r="E26" s="268"/>
      <c r="F26" s="268"/>
      <c r="G26" s="268"/>
      <c r="H26" s="268"/>
      <c r="I26" s="268"/>
      <c r="J26" s="268"/>
      <c r="K26" s="268"/>
      <c r="L26" s="268"/>
      <c r="M26" s="268"/>
      <c r="N26" s="268"/>
      <c r="O26" s="268"/>
      <c r="P26" s="264">
        <f t="shared" si="0"/>
        <v>0</v>
      </c>
    </row>
    <row r="27" spans="1:16" ht="11.25">
      <c r="A27" s="261">
        <v>2005</v>
      </c>
      <c r="B27" s="262" t="s">
        <v>85</v>
      </c>
      <c r="C27" s="265">
        <f>'POA-06'!D20</f>
        <v>0</v>
      </c>
      <c r="D27" s="268"/>
      <c r="E27" s="268"/>
      <c r="F27" s="268"/>
      <c r="G27" s="268"/>
      <c r="H27" s="268"/>
      <c r="I27" s="268"/>
      <c r="J27" s="268"/>
      <c r="K27" s="268"/>
      <c r="L27" s="268"/>
      <c r="M27" s="268"/>
      <c r="N27" s="268"/>
      <c r="O27" s="268"/>
      <c r="P27" s="264"/>
    </row>
    <row r="28" spans="1:16" ht="11.25">
      <c r="A28" s="261" t="s">
        <v>86</v>
      </c>
      <c r="B28" s="262" t="s">
        <v>87</v>
      </c>
      <c r="C28" s="268"/>
      <c r="D28" s="268"/>
      <c r="E28" s="268"/>
      <c r="F28" s="268"/>
      <c r="G28" s="268"/>
      <c r="H28" s="268"/>
      <c r="I28" s="268"/>
      <c r="J28" s="268"/>
      <c r="K28" s="268"/>
      <c r="L28" s="268"/>
      <c r="M28" s="268"/>
      <c r="N28" s="268"/>
      <c r="O28" s="268"/>
      <c r="P28" s="264">
        <f t="shared" si="0"/>
        <v>0</v>
      </c>
    </row>
    <row r="29" spans="1:16" ht="11.25">
      <c r="A29" s="261" t="s">
        <v>88</v>
      </c>
      <c r="B29" s="262" t="s">
        <v>89</v>
      </c>
      <c r="C29" s="268"/>
      <c r="D29" s="268"/>
      <c r="E29" s="268"/>
      <c r="F29" s="268"/>
      <c r="G29" s="268"/>
      <c r="H29" s="268"/>
      <c r="I29" s="268"/>
      <c r="J29" s="268"/>
      <c r="K29" s="268"/>
      <c r="L29" s="268"/>
      <c r="M29" s="268"/>
      <c r="N29" s="268"/>
      <c r="O29" s="268"/>
      <c r="P29" s="264">
        <f t="shared" si="0"/>
        <v>0</v>
      </c>
    </row>
    <row r="30" spans="1:16" ht="11.25">
      <c r="A30" s="261">
        <v>2006</v>
      </c>
      <c r="B30" s="262" t="s">
        <v>90</v>
      </c>
      <c r="C30" s="265">
        <f>'POA-06'!D21</f>
        <v>25920000</v>
      </c>
      <c r="D30" s="268">
        <v>2160000</v>
      </c>
      <c r="E30" s="268">
        <v>2160000</v>
      </c>
      <c r="F30" s="268">
        <v>2160000</v>
      </c>
      <c r="G30" s="268">
        <v>2160000</v>
      </c>
      <c r="H30" s="268">
        <v>2160000</v>
      </c>
      <c r="I30" s="268">
        <v>2160000</v>
      </c>
      <c r="J30" s="268">
        <v>2160000</v>
      </c>
      <c r="K30" s="268">
        <v>2160000</v>
      </c>
      <c r="L30" s="268">
        <v>2160000</v>
      </c>
      <c r="M30" s="268">
        <v>2160000</v>
      </c>
      <c r="N30" s="268">
        <v>2160000</v>
      </c>
      <c r="O30" s="268">
        <v>2160000</v>
      </c>
      <c r="P30" s="264">
        <f>+SUM(D30:O31)</f>
        <v>25920000</v>
      </c>
    </row>
    <row r="31" spans="1:16" ht="11.25">
      <c r="A31" s="261" t="s">
        <v>91</v>
      </c>
      <c r="B31" s="262" t="s">
        <v>92</v>
      </c>
      <c r="C31" s="268"/>
      <c r="D31" s="268"/>
      <c r="E31" s="268"/>
      <c r="F31" s="268"/>
      <c r="G31" s="268"/>
      <c r="H31" s="268"/>
      <c r="I31" s="268"/>
      <c r="J31" s="268"/>
      <c r="K31" s="268"/>
      <c r="L31" s="268"/>
      <c r="M31" s="268"/>
      <c r="N31" s="268"/>
      <c r="O31" s="268"/>
      <c r="P31" s="264">
        <f t="shared" si="0"/>
        <v>0</v>
      </c>
    </row>
    <row r="32" spans="1:16" ht="22.5">
      <c r="A32" s="261" t="s">
        <v>93</v>
      </c>
      <c r="B32" s="269" t="s">
        <v>145</v>
      </c>
      <c r="C32" s="268"/>
      <c r="D32" s="268"/>
      <c r="E32" s="268"/>
      <c r="F32" s="268"/>
      <c r="G32" s="268"/>
      <c r="H32" s="268"/>
      <c r="I32" s="268"/>
      <c r="J32" s="268"/>
      <c r="K32" s="268"/>
      <c r="L32" s="268"/>
      <c r="M32" s="268"/>
      <c r="N32" s="268"/>
      <c r="O32" s="268"/>
      <c r="P32" s="264">
        <f t="shared" si="0"/>
        <v>0</v>
      </c>
    </row>
    <row r="33" spans="1:16" ht="11.25">
      <c r="A33" s="261" t="s">
        <v>94</v>
      </c>
      <c r="B33" s="262" t="s">
        <v>95</v>
      </c>
      <c r="C33" s="268"/>
      <c r="D33" s="268"/>
      <c r="E33" s="268"/>
      <c r="F33" s="268"/>
      <c r="G33" s="268"/>
      <c r="H33" s="268"/>
      <c r="I33" s="268"/>
      <c r="J33" s="268"/>
      <c r="K33" s="268"/>
      <c r="L33" s="268"/>
      <c r="M33" s="268"/>
      <c r="N33" s="268"/>
      <c r="O33" s="268"/>
      <c r="P33" s="264">
        <f t="shared" si="0"/>
        <v>0</v>
      </c>
    </row>
    <row r="34" spans="1:16" ht="11.25">
      <c r="A34" s="261">
        <v>2007</v>
      </c>
      <c r="B34" s="269" t="s">
        <v>96</v>
      </c>
      <c r="C34" s="265">
        <f>'POA-06'!D22</f>
        <v>0</v>
      </c>
      <c r="D34" s="268">
        <v>0</v>
      </c>
      <c r="E34" s="268">
        <v>0</v>
      </c>
      <c r="F34" s="268">
        <v>0</v>
      </c>
      <c r="G34" s="268">
        <v>0</v>
      </c>
      <c r="H34" s="268"/>
      <c r="I34" s="268"/>
      <c r="J34" s="268"/>
      <c r="K34" s="268"/>
      <c r="L34" s="268"/>
      <c r="M34" s="268"/>
      <c r="N34" s="268">
        <v>0</v>
      </c>
      <c r="O34" s="268"/>
      <c r="P34" s="264">
        <f t="shared" si="0"/>
        <v>0</v>
      </c>
    </row>
    <row r="35" spans="1:16" ht="11.25">
      <c r="A35" s="261">
        <v>2008</v>
      </c>
      <c r="B35" s="269" t="s">
        <v>97</v>
      </c>
      <c r="C35" s="265">
        <f>'POA-06'!D23</f>
        <v>20000000</v>
      </c>
      <c r="D35" s="268">
        <v>0</v>
      </c>
      <c r="E35" s="268">
        <v>0</v>
      </c>
      <c r="F35" s="268"/>
      <c r="G35" s="268"/>
      <c r="H35" s="268"/>
      <c r="I35" s="268"/>
      <c r="J35" s="268"/>
      <c r="K35" s="268"/>
      <c r="L35" s="268">
        <v>5000000</v>
      </c>
      <c r="M35" s="268">
        <v>5000000</v>
      </c>
      <c r="N35" s="268">
        <v>5000000</v>
      </c>
      <c r="O35" s="268">
        <v>5000000</v>
      </c>
      <c r="P35" s="264">
        <f>+SUM(L35:O35)</f>
        <v>20000000</v>
      </c>
    </row>
    <row r="36" spans="1:16" ht="11.25">
      <c r="A36" s="261">
        <v>2009</v>
      </c>
      <c r="B36" s="262" t="s">
        <v>98</v>
      </c>
      <c r="C36" s="265">
        <f>'POA-06'!D24</f>
        <v>0</v>
      </c>
      <c r="D36" s="268">
        <v>0</v>
      </c>
      <c r="E36" s="268">
        <v>0</v>
      </c>
      <c r="F36" s="268">
        <v>0</v>
      </c>
      <c r="G36" s="268">
        <v>0</v>
      </c>
      <c r="H36" s="268">
        <v>0</v>
      </c>
      <c r="I36" s="268">
        <v>0</v>
      </c>
      <c r="J36" s="268">
        <v>0</v>
      </c>
      <c r="K36" s="268">
        <v>0</v>
      </c>
      <c r="L36" s="268">
        <v>0</v>
      </c>
      <c r="M36" s="268">
        <v>0</v>
      </c>
      <c r="N36" s="268">
        <v>0</v>
      </c>
      <c r="O36" s="268">
        <v>0</v>
      </c>
      <c r="P36" s="264">
        <f t="shared" si="0"/>
        <v>0</v>
      </c>
    </row>
    <row r="37" spans="1:16" ht="11.25">
      <c r="A37" s="261">
        <v>2010</v>
      </c>
      <c r="B37" s="269" t="s">
        <v>99</v>
      </c>
      <c r="C37" s="265">
        <f>'POA-06'!D25</f>
        <v>0</v>
      </c>
      <c r="D37" s="268"/>
      <c r="E37" s="268"/>
      <c r="F37" s="268">
        <v>0</v>
      </c>
      <c r="G37" s="268">
        <v>0</v>
      </c>
      <c r="H37" s="268">
        <v>0</v>
      </c>
      <c r="I37" s="268">
        <v>0</v>
      </c>
      <c r="J37" s="268">
        <v>0</v>
      </c>
      <c r="K37" s="268">
        <v>0</v>
      </c>
      <c r="L37" s="268">
        <v>0</v>
      </c>
      <c r="M37" s="268">
        <v>0</v>
      </c>
      <c r="N37" s="268">
        <v>0</v>
      </c>
      <c r="O37" s="268">
        <v>0</v>
      </c>
      <c r="P37" s="264">
        <f t="shared" si="0"/>
        <v>0</v>
      </c>
    </row>
    <row r="38" spans="1:16" ht="11.25">
      <c r="A38" s="261">
        <v>2011</v>
      </c>
      <c r="B38" s="262" t="s">
        <v>100</v>
      </c>
      <c r="C38" s="265">
        <f>'POA-06'!D26</f>
        <v>0</v>
      </c>
      <c r="D38" s="268">
        <v>0</v>
      </c>
      <c r="E38" s="268">
        <v>0</v>
      </c>
      <c r="F38" s="268">
        <v>0</v>
      </c>
      <c r="G38" s="268">
        <v>0</v>
      </c>
      <c r="H38" s="268">
        <v>0</v>
      </c>
      <c r="I38" s="268">
        <v>0</v>
      </c>
      <c r="J38" s="268">
        <v>0</v>
      </c>
      <c r="K38" s="268">
        <v>0</v>
      </c>
      <c r="L38" s="268">
        <v>0</v>
      </c>
      <c r="M38" s="268">
        <v>0</v>
      </c>
      <c r="N38" s="268">
        <v>0</v>
      </c>
      <c r="O38" s="268">
        <v>0</v>
      </c>
      <c r="P38" s="264">
        <v>0</v>
      </c>
    </row>
    <row r="39" spans="1:16" ht="11.25">
      <c r="A39" s="261">
        <v>2012</v>
      </c>
      <c r="B39" s="269" t="s">
        <v>101</v>
      </c>
      <c r="C39" s="265">
        <f>'POA-06'!D27</f>
        <v>0</v>
      </c>
      <c r="D39" s="268"/>
      <c r="E39" s="268">
        <v>0</v>
      </c>
      <c r="F39" s="268"/>
      <c r="G39" s="268"/>
      <c r="H39" s="268"/>
      <c r="I39" s="268"/>
      <c r="J39" s="268"/>
      <c r="K39" s="268"/>
      <c r="L39" s="268"/>
      <c r="M39" s="268"/>
      <c r="N39" s="268"/>
      <c r="O39" s="268"/>
      <c r="P39" s="264">
        <f t="shared" si="0"/>
        <v>0</v>
      </c>
    </row>
    <row r="40" spans="1:16" ht="11.25">
      <c r="A40" s="261">
        <v>2013</v>
      </c>
      <c r="B40" s="262" t="s">
        <v>102</v>
      </c>
      <c r="C40" s="265">
        <f>'POA-06'!D28</f>
        <v>0</v>
      </c>
      <c r="D40" s="268">
        <v>0</v>
      </c>
      <c r="E40" s="268">
        <v>0</v>
      </c>
      <c r="F40" s="268">
        <v>0</v>
      </c>
      <c r="G40" s="268">
        <v>0</v>
      </c>
      <c r="H40" s="268">
        <v>0</v>
      </c>
      <c r="I40" s="268">
        <v>0</v>
      </c>
      <c r="J40" s="268">
        <v>0</v>
      </c>
      <c r="K40" s="268">
        <v>0</v>
      </c>
      <c r="L40" s="268">
        <v>0</v>
      </c>
      <c r="M40" s="268">
        <v>0</v>
      </c>
      <c r="N40" s="268"/>
      <c r="O40" s="268">
        <v>0</v>
      </c>
      <c r="P40" s="264">
        <f t="shared" si="0"/>
        <v>0</v>
      </c>
    </row>
    <row r="41" spans="1:16" ht="11.25">
      <c r="A41" s="261">
        <v>2014</v>
      </c>
      <c r="B41" s="262" t="s">
        <v>103</v>
      </c>
      <c r="C41" s="265">
        <f>'POA-06'!D29</f>
        <v>0</v>
      </c>
      <c r="D41" s="268"/>
      <c r="E41" s="268"/>
      <c r="F41" s="268"/>
      <c r="G41" s="268"/>
      <c r="H41" s="268"/>
      <c r="I41" s="268"/>
      <c r="J41" s="268"/>
      <c r="K41" s="268"/>
      <c r="L41" s="268"/>
      <c r="M41" s="268"/>
      <c r="N41" s="268"/>
      <c r="O41" s="268"/>
      <c r="P41" s="264">
        <f t="shared" si="0"/>
        <v>0</v>
      </c>
    </row>
    <row r="42" spans="1:16" ht="11.25">
      <c r="A42" s="261">
        <v>2015</v>
      </c>
      <c r="B42" s="262" t="s">
        <v>104</v>
      </c>
      <c r="C42" s="265">
        <f>'POA-06'!D30</f>
        <v>0</v>
      </c>
      <c r="D42" s="268"/>
      <c r="E42" s="268">
        <v>0</v>
      </c>
      <c r="F42" s="268">
        <v>0</v>
      </c>
      <c r="G42" s="268">
        <v>0</v>
      </c>
      <c r="H42" s="268">
        <v>0</v>
      </c>
      <c r="I42" s="268">
        <v>0</v>
      </c>
      <c r="J42" s="268">
        <v>0</v>
      </c>
      <c r="K42" s="268">
        <v>0</v>
      </c>
      <c r="L42" s="268">
        <v>0</v>
      </c>
      <c r="M42" s="268">
        <v>0</v>
      </c>
      <c r="N42" s="268">
        <v>0</v>
      </c>
      <c r="O42" s="268">
        <v>0</v>
      </c>
      <c r="P42" s="264">
        <f t="shared" si="0"/>
        <v>0</v>
      </c>
    </row>
    <row r="43" spans="1:16" ht="11.25">
      <c r="A43" s="261" t="s">
        <v>105</v>
      </c>
      <c r="B43" s="262" t="s">
        <v>106</v>
      </c>
      <c r="C43" s="268"/>
      <c r="D43" s="268"/>
      <c r="E43" s="268"/>
      <c r="F43" s="268"/>
      <c r="G43" s="268"/>
      <c r="H43" s="268"/>
      <c r="I43" s="268"/>
      <c r="J43" s="268"/>
      <c r="K43" s="268"/>
      <c r="L43" s="268"/>
      <c r="M43" s="268"/>
      <c r="N43" s="268"/>
      <c r="O43" s="268"/>
      <c r="P43" s="264">
        <f t="shared" si="0"/>
        <v>0</v>
      </c>
    </row>
    <row r="44" spans="1:16" ht="11.25">
      <c r="A44" s="261" t="s">
        <v>107</v>
      </c>
      <c r="B44" s="262" t="s">
        <v>108</v>
      </c>
      <c r="C44" s="268"/>
      <c r="D44" s="268"/>
      <c r="E44" s="268"/>
      <c r="F44" s="268"/>
      <c r="G44" s="268"/>
      <c r="H44" s="268"/>
      <c r="I44" s="268"/>
      <c r="J44" s="268"/>
      <c r="K44" s="268"/>
      <c r="L44" s="268"/>
      <c r="M44" s="268"/>
      <c r="N44" s="268"/>
      <c r="O44" s="268"/>
      <c r="P44" s="264">
        <f t="shared" si="0"/>
        <v>0</v>
      </c>
    </row>
    <row r="45" spans="1:16" ht="11.25">
      <c r="A45" s="261">
        <v>2016</v>
      </c>
      <c r="B45" s="262" t="s">
        <v>109</v>
      </c>
      <c r="C45" s="268">
        <f>'POA-06'!D31</f>
        <v>0</v>
      </c>
      <c r="D45" s="268">
        <v>0</v>
      </c>
      <c r="E45" s="268">
        <v>0</v>
      </c>
      <c r="F45" s="268"/>
      <c r="G45" s="268"/>
      <c r="H45" s="268"/>
      <c r="I45" s="268"/>
      <c r="J45" s="268"/>
      <c r="K45" s="268"/>
      <c r="L45" s="268"/>
      <c r="M45" s="268"/>
      <c r="N45" s="268"/>
      <c r="O45" s="268"/>
      <c r="P45" s="264">
        <f t="shared" si="0"/>
        <v>0</v>
      </c>
    </row>
    <row r="46" spans="1:16" ht="11.25">
      <c r="A46" s="261">
        <v>2017</v>
      </c>
      <c r="B46" s="262" t="s">
        <v>224</v>
      </c>
      <c r="C46" s="268">
        <v>0</v>
      </c>
      <c r="D46" s="268">
        <v>0</v>
      </c>
      <c r="E46" s="268"/>
      <c r="F46" s="268"/>
      <c r="G46" s="268"/>
      <c r="H46" s="268"/>
      <c r="I46" s="268"/>
      <c r="J46" s="268"/>
      <c r="K46" s="268"/>
      <c r="L46" s="268"/>
      <c r="M46" s="268"/>
      <c r="N46" s="268"/>
      <c r="O46" s="268"/>
      <c r="P46" s="264">
        <f t="shared" si="0"/>
        <v>0</v>
      </c>
    </row>
    <row r="47" spans="1:16" ht="11.25">
      <c r="A47" s="266">
        <v>3000</v>
      </c>
      <c r="B47" s="262" t="s">
        <v>111</v>
      </c>
      <c r="C47" s="267">
        <v>0</v>
      </c>
      <c r="D47" s="267"/>
      <c r="E47" s="267"/>
      <c r="F47" s="267"/>
      <c r="G47" s="267"/>
      <c r="H47" s="267"/>
      <c r="I47" s="267"/>
      <c r="J47" s="267"/>
      <c r="K47" s="267"/>
      <c r="L47" s="267"/>
      <c r="M47" s="267"/>
      <c r="N47" s="267"/>
      <c r="O47" s="267"/>
      <c r="P47" s="264">
        <f t="shared" si="0"/>
        <v>0</v>
      </c>
    </row>
    <row r="48" spans="1:16" ht="11.25">
      <c r="A48" s="266">
        <v>4000</v>
      </c>
      <c r="B48" s="262" t="s">
        <v>112</v>
      </c>
      <c r="C48" s="270">
        <v>23337546212</v>
      </c>
      <c r="D48" s="267">
        <v>0</v>
      </c>
      <c r="E48" s="267">
        <v>2000000000</v>
      </c>
      <c r="F48" s="267">
        <v>2000000000</v>
      </c>
      <c r="G48" s="267">
        <v>2300000000</v>
      </c>
      <c r="H48" s="267">
        <v>3180000000</v>
      </c>
      <c r="I48" s="267">
        <v>2000000000</v>
      </c>
      <c r="J48" s="267">
        <v>2000000000</v>
      </c>
      <c r="K48" s="267">
        <v>1500000000</v>
      </c>
      <c r="L48" s="267">
        <v>2000000000</v>
      </c>
      <c r="M48" s="267">
        <v>3000000000</v>
      </c>
      <c r="N48" s="267">
        <v>3000000000</v>
      </c>
      <c r="O48" s="267">
        <v>357546212</v>
      </c>
      <c r="P48" s="264">
        <f>+SUM(D48:O48)</f>
        <v>23337546212</v>
      </c>
    </row>
    <row r="49" spans="1:16" ht="11.25">
      <c r="A49" s="266">
        <v>5000</v>
      </c>
      <c r="B49" s="262" t="s">
        <v>113</v>
      </c>
      <c r="C49" s="270">
        <f>'POA-05'!C21</f>
        <v>0</v>
      </c>
      <c r="D49" s="267">
        <v>0</v>
      </c>
      <c r="E49" s="267"/>
      <c r="F49" s="267">
        <v>0</v>
      </c>
      <c r="G49" s="267"/>
      <c r="H49" s="267"/>
      <c r="I49" s="267"/>
      <c r="J49" s="267">
        <v>0</v>
      </c>
      <c r="K49" s="267"/>
      <c r="L49" s="267"/>
      <c r="M49" s="267"/>
      <c r="N49" s="267"/>
      <c r="O49" s="267"/>
      <c r="P49" s="264">
        <f t="shared" si="0"/>
        <v>0</v>
      </c>
    </row>
    <row r="50" spans="1:16" ht="11.25">
      <c r="A50" s="266">
        <v>6000</v>
      </c>
      <c r="B50" s="262" t="s">
        <v>114</v>
      </c>
      <c r="C50" s="270">
        <v>0</v>
      </c>
      <c r="D50" s="267"/>
      <c r="E50" s="267">
        <v>0</v>
      </c>
      <c r="F50" s="267">
        <v>0</v>
      </c>
      <c r="G50" s="267">
        <v>0</v>
      </c>
      <c r="H50" s="267">
        <v>0</v>
      </c>
      <c r="I50" s="267">
        <v>0</v>
      </c>
      <c r="J50" s="267">
        <v>0</v>
      </c>
      <c r="K50" s="267">
        <v>0</v>
      </c>
      <c r="L50" s="267">
        <v>0</v>
      </c>
      <c r="M50" s="267">
        <v>0</v>
      </c>
      <c r="N50" s="267">
        <v>0</v>
      </c>
      <c r="O50" s="267"/>
      <c r="P50" s="264">
        <f t="shared" si="0"/>
        <v>0</v>
      </c>
    </row>
    <row r="51" spans="1:16" ht="12" thickBot="1">
      <c r="A51" s="271">
        <v>7000</v>
      </c>
      <c r="B51" s="272" t="s">
        <v>115</v>
      </c>
      <c r="C51" s="273">
        <v>0</v>
      </c>
      <c r="D51" s="274"/>
      <c r="E51" s="274"/>
      <c r="F51" s="274">
        <v>0</v>
      </c>
      <c r="G51" s="274"/>
      <c r="H51" s="274">
        <v>0</v>
      </c>
      <c r="I51" s="274"/>
      <c r="J51" s="274">
        <v>0</v>
      </c>
      <c r="K51" s="274"/>
      <c r="L51" s="274">
        <v>0</v>
      </c>
      <c r="M51" s="274"/>
      <c r="N51" s="274"/>
      <c r="O51" s="274"/>
      <c r="P51" s="275">
        <f t="shared" si="0"/>
        <v>0</v>
      </c>
    </row>
    <row r="52" spans="1:16" ht="13.5" customHeight="1" thickBot="1">
      <c r="A52" s="390" t="s">
        <v>31</v>
      </c>
      <c r="B52" s="391"/>
      <c r="C52" s="276">
        <f>+SUM(C15+C17+C18+C30+C35+C48)</f>
        <v>24324200123.999962</v>
      </c>
      <c r="D52" s="276">
        <f>+SUM(D14+D27)</f>
        <v>0</v>
      </c>
      <c r="E52" s="276">
        <f>+SUM(E30+E48)</f>
        <v>2002160000</v>
      </c>
      <c r="F52" s="276">
        <f>+SUM(G18+G30+G48)</f>
        <v>2398303040</v>
      </c>
      <c r="G52" s="276">
        <f>+SUM(G14+G16+G27+G48)</f>
        <v>2396143040</v>
      </c>
      <c r="H52" s="276">
        <f>+SUM(H30+H48)</f>
        <v>3182160000</v>
      </c>
      <c r="I52" s="276">
        <f>+SUM(I17+I18+I30+I48)</f>
        <v>2337352728</v>
      </c>
      <c r="J52" s="276">
        <f>+SUM(J17+J18+J30+J48)</f>
        <v>2071160000</v>
      </c>
      <c r="K52" s="276">
        <f>+SUM(K15+K30+K48)</f>
        <v>1516602106</v>
      </c>
      <c r="L52" s="276">
        <f>+SUM(L15+L17+L30+L35)</f>
        <v>40737205</v>
      </c>
      <c r="M52" s="276">
        <f>+SUM(M15+M18+M30+M35)</f>
        <v>71877953</v>
      </c>
      <c r="N52" s="276">
        <f>+SUM(N15+N30+N35)</f>
        <v>21090005</v>
      </c>
      <c r="O52" s="276">
        <f>+SUM(O15+O30+O35)</f>
        <v>31841187</v>
      </c>
      <c r="P52" s="276">
        <f>+SUM(P15+P16+P30+P35+P48)</f>
        <v>24324200124</v>
      </c>
    </row>
    <row r="53" spans="1:16">
      <c r="P53" s="45"/>
    </row>
    <row r="54" spans="1:16">
      <c r="C54" s="45"/>
      <c r="P54" s="45"/>
    </row>
  </sheetData>
  <mergeCells count="15">
    <mergeCell ref="A52:B52"/>
    <mergeCell ref="D11:O11"/>
    <mergeCell ref="B11:B12"/>
    <mergeCell ref="A11:A12"/>
    <mergeCell ref="P11:P12"/>
    <mergeCell ref="C11:C12"/>
    <mergeCell ref="B9:E9"/>
    <mergeCell ref="F9:I9"/>
    <mergeCell ref="A1:C6"/>
    <mergeCell ref="D1:I4"/>
    <mergeCell ref="D5:F5"/>
    <mergeCell ref="G5:I5"/>
    <mergeCell ref="D6:F6"/>
    <mergeCell ref="G6:I6"/>
    <mergeCell ref="B8:C8"/>
  </mergeCells>
  <phoneticPr fontId="5" type="noConversion"/>
  <printOptions horizontalCentered="1" verticalCentered="1"/>
  <pageMargins left="0.98425196850393704" right="0.98425196850393704" top="0.98425196850393704" bottom="0.98425196850393704" header="0" footer="0"/>
  <pageSetup paperSize="5" scale="75" orientation="landscape" horizontalDpi="4294967292" r:id="rId1"/>
  <headerFooter alignWithMargins="0"/>
  <drawing r:id="rId2"/>
</worksheet>
</file>

<file path=xl/worksheets/sheet8.xml><?xml version="1.0" encoding="utf-8"?>
<worksheet xmlns="http://schemas.openxmlformats.org/spreadsheetml/2006/main" xmlns:r="http://schemas.openxmlformats.org/officeDocument/2006/relationships">
  <dimension ref="A1:O61"/>
  <sheetViews>
    <sheetView topLeftCell="A28" workbookViewId="0">
      <selection sqref="A1:J6"/>
    </sheetView>
  </sheetViews>
  <sheetFormatPr baseColWidth="10" defaultRowHeight="12.75"/>
  <cols>
    <col min="1" max="1" width="8.28515625" customWidth="1"/>
    <col min="2" max="2" width="11.42578125" customWidth="1"/>
    <col min="3" max="3" width="11.140625" customWidth="1"/>
    <col min="4" max="4" width="13.7109375" customWidth="1"/>
    <col min="5" max="5" width="12.7109375" customWidth="1"/>
    <col min="6" max="7" width="12.42578125" customWidth="1"/>
    <col min="8" max="8" width="13.7109375" customWidth="1"/>
    <col min="9" max="9" width="12.28515625" customWidth="1"/>
    <col min="10" max="10" width="12.5703125" customWidth="1"/>
    <col min="11" max="11" width="13.7109375" customWidth="1"/>
    <col min="12" max="12" width="14.5703125" customWidth="1"/>
    <col min="13" max="13" width="12.5703125" customWidth="1"/>
    <col min="14" max="14" width="12.28515625" customWidth="1"/>
    <col min="15" max="15" width="14.140625" customWidth="1"/>
  </cols>
  <sheetData>
    <row r="1" spans="1:15">
      <c r="A1" s="281"/>
      <c r="B1" s="282"/>
      <c r="C1" s="283"/>
      <c r="D1" s="290" t="s">
        <v>310</v>
      </c>
      <c r="E1" s="291"/>
      <c r="F1" s="291"/>
      <c r="G1" s="291"/>
      <c r="H1" s="291"/>
      <c r="I1" s="292"/>
      <c r="J1" s="184"/>
    </row>
    <row r="2" spans="1:15">
      <c r="A2" s="284"/>
      <c r="B2" s="285"/>
      <c r="C2" s="286"/>
      <c r="D2" s="293"/>
      <c r="E2" s="294"/>
      <c r="F2" s="294"/>
      <c r="G2" s="294"/>
      <c r="H2" s="294"/>
      <c r="I2" s="295"/>
      <c r="J2" s="184"/>
    </row>
    <row r="3" spans="1:15">
      <c r="A3" s="284"/>
      <c r="B3" s="285"/>
      <c r="C3" s="286"/>
      <c r="D3" s="293"/>
      <c r="E3" s="294"/>
      <c r="F3" s="294"/>
      <c r="G3" s="294"/>
      <c r="H3" s="294"/>
      <c r="I3" s="295"/>
      <c r="J3" s="184" t="s">
        <v>311</v>
      </c>
    </row>
    <row r="4" spans="1:15">
      <c r="A4" s="284"/>
      <c r="B4" s="285"/>
      <c r="C4" s="286"/>
      <c r="D4" s="296"/>
      <c r="E4" s="297"/>
      <c r="F4" s="297"/>
      <c r="G4" s="297"/>
      <c r="H4" s="297"/>
      <c r="I4" s="298"/>
      <c r="J4" s="184" t="s">
        <v>321</v>
      </c>
    </row>
    <row r="5" spans="1:15" ht="13.5">
      <c r="A5" s="284"/>
      <c r="B5" s="285"/>
      <c r="C5" s="286"/>
      <c r="D5" s="299" t="s">
        <v>312</v>
      </c>
      <c r="E5" s="300"/>
      <c r="F5" s="301"/>
      <c r="G5" s="299" t="s">
        <v>313</v>
      </c>
      <c r="H5" s="300"/>
      <c r="I5" s="300"/>
      <c r="J5" s="184"/>
    </row>
    <row r="6" spans="1:15" ht="13.5">
      <c r="A6" s="287"/>
      <c r="B6" s="288"/>
      <c r="C6" s="289"/>
      <c r="D6" s="299">
        <v>0</v>
      </c>
      <c r="E6" s="300"/>
      <c r="F6" s="301"/>
      <c r="G6" s="299" t="s">
        <v>314</v>
      </c>
      <c r="H6" s="300"/>
      <c r="I6" s="300"/>
      <c r="J6" s="184"/>
    </row>
    <row r="7" spans="1:15">
      <c r="A7" s="277"/>
      <c r="B7" s="277"/>
      <c r="C7" s="277"/>
      <c r="D7" s="277"/>
      <c r="E7" s="277"/>
      <c r="F7" s="277"/>
      <c r="G7" s="277"/>
      <c r="H7" s="277"/>
      <c r="I7" s="277"/>
      <c r="J7" s="277"/>
      <c r="K7" s="277"/>
      <c r="L7" s="277"/>
      <c r="M7" s="277"/>
      <c r="N7" s="277"/>
      <c r="O7" s="277"/>
    </row>
    <row r="8" spans="1:15">
      <c r="A8" s="277"/>
      <c r="B8" s="277"/>
      <c r="C8" s="277"/>
      <c r="D8" s="277"/>
      <c r="E8" s="277"/>
      <c r="F8" s="277"/>
      <c r="G8" s="277"/>
      <c r="H8" s="277"/>
      <c r="I8" s="277"/>
      <c r="J8" s="277"/>
      <c r="K8" s="277"/>
      <c r="L8" s="277"/>
      <c r="M8" s="277"/>
      <c r="N8" s="277"/>
      <c r="O8" s="277"/>
    </row>
    <row r="9" spans="1:15">
      <c r="A9" s="41"/>
      <c r="B9" s="41"/>
      <c r="C9" s="41"/>
      <c r="D9" s="41"/>
      <c r="E9" s="41"/>
      <c r="F9" s="41"/>
      <c r="G9" s="41"/>
      <c r="H9" s="41"/>
      <c r="I9" s="41"/>
      <c r="J9" s="41"/>
      <c r="K9" s="41"/>
      <c r="L9" s="41"/>
      <c r="M9" s="41"/>
      <c r="N9" s="41"/>
      <c r="O9" s="41"/>
    </row>
    <row r="10" spans="1:15">
      <c r="A10" s="128" t="s">
        <v>150</v>
      </c>
      <c r="B10" s="139" t="s">
        <v>324</v>
      </c>
      <c r="C10" s="365" t="s">
        <v>154</v>
      </c>
      <c r="D10" s="365"/>
      <c r="E10" s="365"/>
      <c r="F10" s="277"/>
      <c r="G10" s="277"/>
      <c r="H10" s="41"/>
      <c r="I10" s="41"/>
      <c r="J10" s="41"/>
      <c r="K10" s="41"/>
      <c r="L10" s="41"/>
      <c r="M10" s="41"/>
      <c r="N10" s="41"/>
      <c r="O10" s="41"/>
    </row>
    <row r="11" spans="1:15">
      <c r="A11" s="128" t="s">
        <v>148</v>
      </c>
      <c r="B11" s="139" t="s">
        <v>325</v>
      </c>
      <c r="C11" s="365" t="s">
        <v>326</v>
      </c>
      <c r="D11" s="365"/>
      <c r="E11" s="365"/>
      <c r="F11" s="365"/>
      <c r="G11" s="365"/>
      <c r="H11" s="41"/>
      <c r="I11" s="41"/>
      <c r="J11" s="41"/>
      <c r="K11" s="41"/>
      <c r="L11" s="41"/>
      <c r="M11" s="41"/>
      <c r="N11" s="41"/>
      <c r="O11" s="41"/>
    </row>
    <row r="12" spans="1:15">
      <c r="A12" s="41"/>
      <c r="B12" s="41"/>
      <c r="C12" s="41" t="s">
        <v>149</v>
      </c>
      <c r="D12" s="41" t="str">
        <f>'POA-05'!I11</f>
        <v>0111-0902-1</v>
      </c>
      <c r="E12" s="41"/>
      <c r="F12" s="41"/>
      <c r="G12" s="41"/>
      <c r="H12" s="41"/>
      <c r="I12" s="41"/>
      <c r="J12" s="41"/>
      <c r="K12" s="41"/>
      <c r="L12" s="41"/>
      <c r="M12" s="41"/>
      <c r="N12" s="41"/>
      <c r="O12" s="41"/>
    </row>
    <row r="13" spans="1:15" ht="13.5" thickBot="1">
      <c r="A13" s="44" t="s">
        <v>307</v>
      </c>
      <c r="B13" s="45"/>
      <c r="C13" s="46"/>
      <c r="D13" s="46"/>
      <c r="E13" s="46"/>
      <c r="F13" s="46"/>
      <c r="G13" s="46"/>
      <c r="H13" s="46"/>
      <c r="I13" s="46"/>
      <c r="J13" s="46"/>
      <c r="K13" s="46"/>
      <c r="L13" s="46"/>
      <c r="M13" s="46"/>
      <c r="N13" s="46"/>
      <c r="O13" s="47"/>
    </row>
    <row r="14" spans="1:15">
      <c r="A14" s="392" t="s">
        <v>116</v>
      </c>
      <c r="B14" s="396" t="s">
        <v>28</v>
      </c>
      <c r="C14" s="397"/>
      <c r="D14" s="383" t="s">
        <v>214</v>
      </c>
      <c r="E14" s="383"/>
      <c r="F14" s="383"/>
      <c r="G14" s="383"/>
      <c r="H14" s="383"/>
      <c r="I14" s="383"/>
      <c r="J14" s="383"/>
      <c r="K14" s="383"/>
      <c r="L14" s="383"/>
      <c r="M14" s="383"/>
      <c r="N14" s="384"/>
      <c r="O14" s="371" t="s">
        <v>31</v>
      </c>
    </row>
    <row r="15" spans="1:15" ht="13.5" thickBot="1">
      <c r="A15" s="393"/>
      <c r="B15" s="398"/>
      <c r="C15" s="399"/>
      <c r="D15" s="394" t="s">
        <v>215</v>
      </c>
      <c r="E15" s="150" t="s">
        <v>216</v>
      </c>
      <c r="F15" s="150" t="s">
        <v>217</v>
      </c>
      <c r="G15" s="150" t="s">
        <v>218</v>
      </c>
      <c r="H15" s="150" t="s">
        <v>219</v>
      </c>
      <c r="I15" s="150" t="s">
        <v>220</v>
      </c>
      <c r="J15" s="150" t="s">
        <v>221</v>
      </c>
      <c r="K15" s="150" t="s">
        <v>222</v>
      </c>
      <c r="L15" s="150" t="s">
        <v>223</v>
      </c>
      <c r="M15" s="150" t="s">
        <v>226</v>
      </c>
      <c r="N15" s="150" t="s">
        <v>280</v>
      </c>
      <c r="O15" s="372"/>
    </row>
    <row r="16" spans="1:15" ht="13.5" thickBot="1">
      <c r="A16" s="107">
        <v>1000</v>
      </c>
      <c r="B16" s="395" t="s">
        <v>65</v>
      </c>
      <c r="C16" s="395"/>
      <c r="D16" s="211">
        <f>D17+D18</f>
        <v>7577132.3636363633</v>
      </c>
      <c r="E16" s="211">
        <f t="shared" ref="E16:N16" si="0">E17+E18</f>
        <v>7577132.3636363633</v>
      </c>
      <c r="F16" s="211">
        <f t="shared" si="0"/>
        <v>7577132.3636363633</v>
      </c>
      <c r="G16" s="211">
        <f t="shared" si="0"/>
        <v>7577132.3636363633</v>
      </c>
      <c r="H16" s="211">
        <f t="shared" si="0"/>
        <v>7577132.3636363633</v>
      </c>
      <c r="I16" s="211">
        <f t="shared" si="0"/>
        <v>7577132.3636363633</v>
      </c>
      <c r="J16" s="211">
        <f t="shared" si="0"/>
        <v>7577132.3636363633</v>
      </c>
      <c r="K16" s="211">
        <f t="shared" si="0"/>
        <v>7577132.3636363633</v>
      </c>
      <c r="L16" s="211">
        <f t="shared" si="0"/>
        <v>7577132.3636363633</v>
      </c>
      <c r="M16" s="211">
        <f t="shared" si="0"/>
        <v>7577132.3636363633</v>
      </c>
      <c r="N16" s="211">
        <f t="shared" si="0"/>
        <v>7577132.3636363633</v>
      </c>
      <c r="O16" s="213">
        <f>SUM(D16:N16)</f>
        <v>83348455.99999997</v>
      </c>
    </row>
    <row r="17" spans="1:15" ht="13.5" thickBot="1">
      <c r="A17" s="108">
        <v>1001</v>
      </c>
      <c r="B17" s="385" t="s">
        <v>66</v>
      </c>
      <c r="C17" s="385"/>
      <c r="D17" s="210">
        <v>0</v>
      </c>
      <c r="E17" s="209"/>
      <c r="G17" s="208"/>
      <c r="H17" s="208"/>
      <c r="I17" s="208"/>
      <c r="J17" s="208"/>
      <c r="K17" s="208"/>
      <c r="L17" s="208"/>
      <c r="M17" s="208"/>
      <c r="N17" s="151"/>
      <c r="O17" s="152"/>
    </row>
    <row r="18" spans="1:15">
      <c r="A18" s="108">
        <v>1002</v>
      </c>
      <c r="B18" s="386" t="s">
        <v>67</v>
      </c>
      <c r="C18" s="387"/>
      <c r="D18" s="212">
        <f>'POA-02'!J55/11</f>
        <v>7577132.3636363633</v>
      </c>
      <c r="E18" s="212">
        <f>'POA-02'!J55/11</f>
        <v>7577132.3636363633</v>
      </c>
      <c r="F18" s="211">
        <f>'POA-02'!J55/11</f>
        <v>7577132.3636363633</v>
      </c>
      <c r="G18" s="214">
        <f>'POA-02'!J55/11</f>
        <v>7577132.3636363633</v>
      </c>
      <c r="H18" s="214">
        <f>'POA-02'!J55/11</f>
        <v>7577132.3636363633</v>
      </c>
      <c r="I18" s="214">
        <f>'POA-02'!J55/11</f>
        <v>7577132.3636363633</v>
      </c>
      <c r="J18" s="214">
        <f>'POA-02'!J55/11</f>
        <v>7577132.3636363633</v>
      </c>
      <c r="K18" s="214">
        <f>'POA-02'!J55/11</f>
        <v>7577132.3636363633</v>
      </c>
      <c r="L18" s="214">
        <f>'POA-02'!J51/11</f>
        <v>7577132.3636363633</v>
      </c>
      <c r="M18" s="214">
        <f>'POA-02'!J51/11</f>
        <v>7577132.3636363633</v>
      </c>
      <c r="N18" s="151">
        <f>'POA-02'!J51/11</f>
        <v>7577132.3636363633</v>
      </c>
      <c r="O18" s="213">
        <f>SUM(D18:N18)</f>
        <v>83348455.99999997</v>
      </c>
    </row>
    <row r="19" spans="1:15">
      <c r="A19" s="109">
        <v>2000</v>
      </c>
      <c r="B19" s="375" t="s">
        <v>68</v>
      </c>
      <c r="C19" s="376"/>
      <c r="D19" s="215">
        <f t="shared" ref="D19:N19" si="1">+SUM(D20:D49)</f>
        <v>7356363.6363636367</v>
      </c>
      <c r="E19" s="215">
        <f t="shared" si="1"/>
        <v>2356363.6363636362</v>
      </c>
      <c r="F19" s="215">
        <f t="shared" si="1"/>
        <v>580455739.63636363</v>
      </c>
      <c r="G19" s="215">
        <f t="shared" si="1"/>
        <v>7356363.6363636367</v>
      </c>
      <c r="H19" s="215">
        <f t="shared" si="1"/>
        <v>243642443.63632363</v>
      </c>
      <c r="I19" s="215">
        <f t="shared" si="1"/>
        <v>2356363.6363636362</v>
      </c>
      <c r="J19" s="215">
        <f t="shared" si="1"/>
        <v>7356363.6363636367</v>
      </c>
      <c r="K19" s="215">
        <f t="shared" si="1"/>
        <v>40356363.636363633</v>
      </c>
      <c r="L19" s="215">
        <f t="shared" si="1"/>
        <v>2356363.6363636362</v>
      </c>
      <c r="M19" s="215">
        <f t="shared" si="1"/>
        <v>7356363.6363636367</v>
      </c>
      <c r="N19" s="215">
        <f t="shared" si="1"/>
        <v>2356363.6363636362</v>
      </c>
      <c r="O19" s="213">
        <f>O20+O21+O33+O38</f>
        <v>903305455.99995995</v>
      </c>
    </row>
    <row r="20" spans="1:15">
      <c r="A20" s="108">
        <v>2001</v>
      </c>
      <c r="B20" s="375" t="s">
        <v>69</v>
      </c>
      <c r="C20" s="376"/>
      <c r="D20" s="216"/>
      <c r="E20" s="216"/>
      <c r="F20" s="216">
        <f>'POA-04'!G17</f>
        <v>578099376</v>
      </c>
      <c r="G20" s="216"/>
      <c r="H20" s="216"/>
      <c r="I20" s="216"/>
      <c r="J20" s="216"/>
      <c r="K20" s="216">
        <f>'POA-04'!G18</f>
        <v>38000000</v>
      </c>
      <c r="L20" s="216"/>
      <c r="M20" s="216"/>
      <c r="N20" s="216"/>
      <c r="O20" s="213">
        <f>+SUM(D20:N20)</f>
        <v>616099376</v>
      </c>
    </row>
    <row r="21" spans="1:15">
      <c r="A21" s="108">
        <v>2002</v>
      </c>
      <c r="B21" s="375" t="s">
        <v>70</v>
      </c>
      <c r="C21" s="376"/>
      <c r="D21" s="216">
        <v>0</v>
      </c>
      <c r="E21" s="216"/>
      <c r="F21" s="216"/>
      <c r="G21" s="216"/>
      <c r="H21" s="216">
        <f>'POA-03'!H26</f>
        <v>241286079.99996001</v>
      </c>
      <c r="I21" s="216"/>
      <c r="J21" s="216"/>
      <c r="K21" s="216"/>
      <c r="L21" s="216"/>
      <c r="M21" s="216"/>
      <c r="N21" s="216"/>
      <c r="O21" s="213">
        <f>+SUM(D21:N21)</f>
        <v>241286079.99996001</v>
      </c>
    </row>
    <row r="22" spans="1:15">
      <c r="A22" s="108" t="s">
        <v>71</v>
      </c>
      <c r="B22" s="375" t="s">
        <v>72</v>
      </c>
      <c r="C22" s="376"/>
      <c r="D22" s="154"/>
      <c r="E22" s="154"/>
      <c r="F22" s="154"/>
      <c r="G22" s="154"/>
      <c r="H22" s="154"/>
      <c r="I22" s="154"/>
      <c r="J22" s="154"/>
      <c r="K22" s="154"/>
      <c r="L22" s="154"/>
      <c r="M22" s="154"/>
      <c r="N22" s="154"/>
      <c r="O22" s="152"/>
    </row>
    <row r="23" spans="1:15">
      <c r="A23" s="108" t="s">
        <v>73</v>
      </c>
      <c r="B23" s="375" t="s">
        <v>74</v>
      </c>
      <c r="C23" s="376"/>
      <c r="D23" s="154"/>
      <c r="E23" s="154"/>
      <c r="F23" s="154"/>
      <c r="G23" s="154"/>
      <c r="H23" s="154"/>
      <c r="I23" s="154"/>
      <c r="J23" s="154"/>
      <c r="K23" s="154"/>
      <c r="L23" s="154"/>
      <c r="M23" s="154"/>
      <c r="N23" s="154"/>
      <c r="O23" s="152">
        <f t="shared" ref="O23:O40" si="2">SUM(C23:N23)</f>
        <v>0</v>
      </c>
    </row>
    <row r="24" spans="1:15">
      <c r="A24" s="108" t="s">
        <v>75</v>
      </c>
      <c r="B24" s="49" t="s">
        <v>76</v>
      </c>
      <c r="C24" s="53"/>
      <c r="D24" s="154"/>
      <c r="E24" s="154"/>
      <c r="F24" s="154"/>
      <c r="G24" s="154"/>
      <c r="H24" s="154"/>
      <c r="I24" s="154"/>
      <c r="J24" s="154"/>
      <c r="K24" s="154"/>
      <c r="L24" s="154"/>
      <c r="M24" s="154"/>
      <c r="N24" s="154"/>
      <c r="O24" s="152">
        <f t="shared" si="2"/>
        <v>0</v>
      </c>
    </row>
    <row r="25" spans="1:15">
      <c r="A25" s="108">
        <v>2003</v>
      </c>
      <c r="B25" s="379" t="s">
        <v>77</v>
      </c>
      <c r="C25" s="380"/>
      <c r="D25" s="154"/>
      <c r="E25" s="154"/>
      <c r="F25" s="154"/>
      <c r="G25" s="154"/>
      <c r="H25" s="154"/>
      <c r="I25" s="154"/>
      <c r="J25" s="154"/>
      <c r="K25" s="154"/>
      <c r="L25" s="154"/>
      <c r="M25" s="154"/>
      <c r="N25" s="154"/>
      <c r="O25" s="152"/>
    </row>
    <row r="26" spans="1:15">
      <c r="A26" s="108">
        <v>2004</v>
      </c>
      <c r="B26" s="375" t="s">
        <v>78</v>
      </c>
      <c r="C26" s="376"/>
      <c r="D26" s="154"/>
      <c r="E26" s="154"/>
      <c r="F26" s="154"/>
      <c r="G26" s="154"/>
      <c r="H26" s="154"/>
      <c r="I26" s="154"/>
      <c r="J26" s="154"/>
      <c r="K26" s="154"/>
      <c r="L26" s="154"/>
      <c r="M26" s="154"/>
      <c r="N26" s="154"/>
      <c r="O26" s="152">
        <f t="shared" si="2"/>
        <v>0</v>
      </c>
    </row>
    <row r="27" spans="1:15">
      <c r="A27" s="108" t="s">
        <v>79</v>
      </c>
      <c r="B27" s="375" t="s">
        <v>80</v>
      </c>
      <c r="C27" s="376"/>
      <c r="D27" s="154"/>
      <c r="E27" s="154"/>
      <c r="F27" s="154"/>
      <c r="G27" s="154"/>
      <c r="H27" s="154"/>
      <c r="I27" s="154"/>
      <c r="J27" s="154"/>
      <c r="K27" s="154"/>
      <c r="L27" s="154"/>
      <c r="M27" s="154"/>
      <c r="N27" s="154"/>
      <c r="O27" s="152">
        <f t="shared" si="2"/>
        <v>0</v>
      </c>
    </row>
    <row r="28" spans="1:15">
      <c r="A28" s="108" t="s">
        <v>81</v>
      </c>
      <c r="B28" s="375" t="s">
        <v>82</v>
      </c>
      <c r="C28" s="376"/>
      <c r="D28" s="154"/>
      <c r="E28" s="154"/>
      <c r="F28" s="154"/>
      <c r="G28" s="154"/>
      <c r="H28" s="154"/>
      <c r="I28" s="154"/>
      <c r="J28" s="154"/>
      <c r="K28" s="154"/>
      <c r="L28" s="154"/>
      <c r="M28" s="154"/>
      <c r="N28" s="154"/>
      <c r="O28" s="152">
        <f t="shared" si="2"/>
        <v>0</v>
      </c>
    </row>
    <row r="29" spans="1:15">
      <c r="A29" s="108" t="s">
        <v>83</v>
      </c>
      <c r="B29" s="375" t="s">
        <v>84</v>
      </c>
      <c r="C29" s="376"/>
      <c r="D29" s="154"/>
      <c r="E29" s="154"/>
      <c r="F29" s="154"/>
      <c r="G29" s="154"/>
      <c r="H29" s="154"/>
      <c r="I29" s="154"/>
      <c r="J29" s="154"/>
      <c r="K29" s="154"/>
      <c r="L29" s="154"/>
      <c r="M29" s="154"/>
      <c r="N29" s="154"/>
      <c r="O29" s="152">
        <f t="shared" si="2"/>
        <v>0</v>
      </c>
    </row>
    <row r="30" spans="1:15">
      <c r="A30" s="108">
        <v>2005</v>
      </c>
      <c r="B30" s="375" t="s">
        <v>85</v>
      </c>
      <c r="C30" s="376"/>
      <c r="D30" s="154"/>
      <c r="E30" s="154"/>
      <c r="F30" s="154"/>
      <c r="G30" s="154"/>
      <c r="H30" s="154"/>
      <c r="I30" s="154"/>
      <c r="J30" s="154"/>
      <c r="K30" s="154"/>
      <c r="L30" s="154"/>
      <c r="M30" s="154"/>
      <c r="N30" s="154"/>
      <c r="O30" s="152"/>
    </row>
    <row r="31" spans="1:15">
      <c r="A31" s="108" t="s">
        <v>86</v>
      </c>
      <c r="B31" s="375" t="s">
        <v>87</v>
      </c>
      <c r="C31" s="376"/>
      <c r="D31" s="154"/>
      <c r="E31" s="154"/>
      <c r="F31" s="154"/>
      <c r="G31" s="154"/>
      <c r="H31" s="154"/>
      <c r="I31" s="154"/>
      <c r="J31" s="154"/>
      <c r="K31" s="154"/>
      <c r="L31" s="154"/>
      <c r="M31" s="154"/>
      <c r="N31" s="154"/>
      <c r="O31" s="152">
        <f t="shared" si="2"/>
        <v>0</v>
      </c>
    </row>
    <row r="32" spans="1:15">
      <c r="A32" s="108" t="s">
        <v>88</v>
      </c>
      <c r="B32" s="375" t="s">
        <v>89</v>
      </c>
      <c r="C32" s="376"/>
      <c r="D32" s="154"/>
      <c r="E32" s="154"/>
      <c r="F32" s="154"/>
      <c r="G32" s="154"/>
      <c r="H32" s="154"/>
      <c r="I32" s="154"/>
      <c r="J32" s="154"/>
      <c r="K32" s="154"/>
      <c r="L32" s="154"/>
      <c r="M32" s="154"/>
      <c r="N32" s="154"/>
      <c r="O32" s="152">
        <f t="shared" si="2"/>
        <v>0</v>
      </c>
    </row>
    <row r="33" spans="1:15">
      <c r="A33" s="108">
        <v>2006</v>
      </c>
      <c r="B33" s="375" t="s">
        <v>90</v>
      </c>
      <c r="C33" s="376"/>
      <c r="D33" s="154"/>
      <c r="E33" s="154"/>
      <c r="F33" s="154"/>
      <c r="G33" s="154"/>
      <c r="H33" s="154"/>
      <c r="I33" s="154"/>
      <c r="J33" s="154"/>
      <c r="K33" s="154"/>
      <c r="L33" s="154"/>
      <c r="M33" s="154"/>
      <c r="N33" s="154"/>
      <c r="O33" s="213">
        <v>25920000</v>
      </c>
    </row>
    <row r="34" spans="1:15">
      <c r="A34" s="108" t="s">
        <v>91</v>
      </c>
      <c r="B34" s="375" t="s">
        <v>92</v>
      </c>
      <c r="C34" s="376"/>
      <c r="D34" s="154"/>
      <c r="E34" s="154"/>
      <c r="F34" s="154"/>
      <c r="G34" s="154"/>
      <c r="H34" s="154"/>
      <c r="I34" s="154"/>
      <c r="J34" s="154"/>
      <c r="K34" s="154"/>
      <c r="L34" s="154"/>
      <c r="M34" s="154"/>
      <c r="N34" s="154"/>
      <c r="O34" s="152">
        <f t="shared" si="2"/>
        <v>0</v>
      </c>
    </row>
    <row r="35" spans="1:15">
      <c r="A35" s="108" t="s">
        <v>93</v>
      </c>
      <c r="B35" s="402" t="s">
        <v>145</v>
      </c>
      <c r="C35" s="403"/>
      <c r="D35" s="216">
        <f>'POA-06'!D21/11</f>
        <v>2356363.6363636362</v>
      </c>
      <c r="E35" s="254">
        <f>'POA-06'!D21/11</f>
        <v>2356363.6363636362</v>
      </c>
      <c r="F35" s="216">
        <f>'POA-06'!D21/11</f>
        <v>2356363.6363636362</v>
      </c>
      <c r="G35" s="216">
        <f>'POA-06'!D21/11</f>
        <v>2356363.6363636362</v>
      </c>
      <c r="H35" s="216">
        <f>'POA-06'!D21/11</f>
        <v>2356363.6363636362</v>
      </c>
      <c r="I35" s="216">
        <f>'POA-06'!D21/11</f>
        <v>2356363.6363636362</v>
      </c>
      <c r="J35" s="216">
        <f>'POA-06'!D21/11</f>
        <v>2356363.6363636362</v>
      </c>
      <c r="K35" s="216">
        <f>'POA-06'!D21/11</f>
        <v>2356363.6363636362</v>
      </c>
      <c r="L35" s="216">
        <f>'POA-06'!D21/11</f>
        <v>2356363.6363636362</v>
      </c>
      <c r="M35" s="216">
        <f>'POA-06'!D21/11</f>
        <v>2356363.6363636362</v>
      </c>
      <c r="N35" s="216">
        <f>'POA-06'!D21/11</f>
        <v>2356363.6363636362</v>
      </c>
      <c r="O35" s="253">
        <f t="shared" si="2"/>
        <v>25920000</v>
      </c>
    </row>
    <row r="36" spans="1:15">
      <c r="A36" s="108" t="s">
        <v>94</v>
      </c>
      <c r="B36" s="375" t="s">
        <v>95</v>
      </c>
      <c r="C36" s="376"/>
      <c r="D36" s="154"/>
      <c r="E36" s="154"/>
      <c r="F36" s="154"/>
      <c r="G36" s="154"/>
      <c r="H36" s="154"/>
      <c r="I36" s="154"/>
      <c r="J36" s="154"/>
      <c r="K36" s="154"/>
      <c r="L36" s="154"/>
      <c r="M36" s="154"/>
      <c r="N36" s="154"/>
      <c r="O36" s="152">
        <f t="shared" si="2"/>
        <v>0</v>
      </c>
    </row>
    <row r="37" spans="1:15">
      <c r="A37" s="108">
        <v>2007</v>
      </c>
      <c r="B37" s="381" t="s">
        <v>96</v>
      </c>
      <c r="C37" s="382"/>
      <c r="D37" s="154"/>
      <c r="E37" s="154"/>
      <c r="F37" s="154"/>
      <c r="G37" s="154"/>
      <c r="H37" s="154"/>
      <c r="I37" s="154"/>
      <c r="J37" s="154"/>
      <c r="K37" s="154"/>
      <c r="L37" s="154"/>
      <c r="M37" s="154"/>
      <c r="N37" s="154"/>
      <c r="O37" s="152"/>
    </row>
    <row r="38" spans="1:15">
      <c r="A38" s="108">
        <v>2008</v>
      </c>
      <c r="B38" s="400" t="s">
        <v>97</v>
      </c>
      <c r="C38" s="401"/>
      <c r="D38" s="216">
        <f>'POA-06'!D23/4</f>
        <v>5000000</v>
      </c>
      <c r="E38" s="154"/>
      <c r="F38" s="154"/>
      <c r="G38" s="216">
        <f>'POA-06'!D23/4</f>
        <v>5000000</v>
      </c>
      <c r="H38" s="154"/>
      <c r="I38" s="154"/>
      <c r="J38" s="216">
        <f>'POA-06'!D23/4</f>
        <v>5000000</v>
      </c>
      <c r="K38" s="154"/>
      <c r="L38" s="154"/>
      <c r="M38" s="216">
        <f>'POA-06'!D23/4</f>
        <v>5000000</v>
      </c>
      <c r="N38" s="154"/>
      <c r="O38" s="213">
        <v>20000000</v>
      </c>
    </row>
    <row r="39" spans="1:15">
      <c r="A39" s="108">
        <v>2009</v>
      </c>
      <c r="B39" s="375" t="s">
        <v>98</v>
      </c>
      <c r="C39" s="376"/>
      <c r="D39" s="154"/>
      <c r="E39" s="154"/>
      <c r="F39" s="154"/>
      <c r="G39" s="154"/>
      <c r="H39" s="154"/>
      <c r="I39" s="154"/>
      <c r="J39" s="154"/>
      <c r="K39" s="154"/>
      <c r="L39" s="154"/>
      <c r="M39" s="154"/>
      <c r="N39" s="154"/>
      <c r="O39" s="152">
        <f t="shared" si="2"/>
        <v>0</v>
      </c>
    </row>
    <row r="40" spans="1:15" ht="15" customHeight="1">
      <c r="A40" s="108">
        <v>2010</v>
      </c>
      <c r="B40" s="379" t="s">
        <v>99</v>
      </c>
      <c r="C40" s="380"/>
      <c r="D40" s="154"/>
      <c r="E40" s="154"/>
      <c r="F40" s="154"/>
      <c r="G40" s="154"/>
      <c r="H40" s="154"/>
      <c r="I40" s="154"/>
      <c r="J40" s="154"/>
      <c r="K40" s="154"/>
      <c r="L40" s="154"/>
      <c r="M40" s="154"/>
      <c r="N40" s="154"/>
      <c r="O40" s="152">
        <f t="shared" si="2"/>
        <v>0</v>
      </c>
    </row>
    <row r="41" spans="1:15">
      <c r="A41" s="108">
        <v>2011</v>
      </c>
      <c r="B41" s="375" t="s">
        <v>100</v>
      </c>
      <c r="C41" s="376"/>
      <c r="D41" s="154"/>
      <c r="E41" s="154"/>
      <c r="F41" s="154"/>
      <c r="G41" s="154"/>
      <c r="H41" s="154"/>
      <c r="I41" s="154"/>
      <c r="J41" s="154"/>
      <c r="K41" s="154"/>
      <c r="L41" s="154"/>
      <c r="M41" s="154"/>
      <c r="N41" s="154"/>
      <c r="O41" s="152">
        <f>+SUM(D41:K41)</f>
        <v>0</v>
      </c>
    </row>
    <row r="42" spans="1:15" ht="16.5" customHeight="1">
      <c r="A42" s="108">
        <v>2012</v>
      </c>
      <c r="B42" s="381" t="s">
        <v>101</v>
      </c>
      <c r="C42" s="382"/>
      <c r="D42" s="154"/>
      <c r="E42" s="154"/>
      <c r="F42" s="154"/>
      <c r="G42" s="154"/>
      <c r="H42" s="154"/>
      <c r="I42" s="154"/>
      <c r="J42" s="154"/>
      <c r="K42" s="154"/>
      <c r="L42" s="154"/>
      <c r="M42" s="154"/>
      <c r="N42" s="154"/>
      <c r="O42" s="152"/>
    </row>
    <row r="43" spans="1:15">
      <c r="A43" s="108">
        <v>2013</v>
      </c>
      <c r="B43" s="375" t="s">
        <v>102</v>
      </c>
      <c r="C43" s="376"/>
      <c r="D43" s="154"/>
      <c r="E43" s="154"/>
      <c r="F43" s="154"/>
      <c r="G43" s="154"/>
      <c r="H43" s="154"/>
      <c r="I43" s="154"/>
      <c r="J43" s="154"/>
      <c r="K43" s="154"/>
      <c r="L43" s="154"/>
      <c r="M43" s="154"/>
      <c r="N43" s="154"/>
      <c r="O43" s="152">
        <f>SUM(C43:N43)</f>
        <v>0</v>
      </c>
    </row>
    <row r="44" spans="1:15">
      <c r="A44" s="108">
        <v>2014</v>
      </c>
      <c r="B44" s="375" t="s">
        <v>103</v>
      </c>
      <c r="C44" s="376"/>
      <c r="D44" s="154"/>
      <c r="E44" s="154"/>
      <c r="F44" s="154"/>
      <c r="G44" s="154"/>
      <c r="H44" s="154"/>
      <c r="I44" s="154"/>
      <c r="J44" s="154"/>
      <c r="K44" s="154"/>
      <c r="L44" s="154"/>
      <c r="M44" s="154"/>
      <c r="N44" s="154"/>
      <c r="O44" s="152"/>
    </row>
    <row r="45" spans="1:15">
      <c r="A45" s="108">
        <v>2015</v>
      </c>
      <c r="B45" s="375" t="s">
        <v>104</v>
      </c>
      <c r="C45" s="376"/>
      <c r="D45" s="154"/>
      <c r="E45" s="154"/>
      <c r="F45" s="154"/>
      <c r="G45" s="154"/>
      <c r="H45" s="154"/>
      <c r="I45" s="154"/>
      <c r="J45" s="154"/>
      <c r="K45" s="154"/>
      <c r="L45" s="154"/>
      <c r="M45" s="154"/>
      <c r="N45" s="154"/>
      <c r="O45" s="152">
        <f>SUM(C45:N45)</f>
        <v>0</v>
      </c>
    </row>
    <row r="46" spans="1:15">
      <c r="A46" s="108" t="s">
        <v>105</v>
      </c>
      <c r="B46" s="375" t="s">
        <v>106</v>
      </c>
      <c r="C46" s="376"/>
      <c r="D46" s="154"/>
      <c r="E46" s="154"/>
      <c r="F46" s="154"/>
      <c r="G46" s="154"/>
      <c r="H46" s="154"/>
      <c r="I46" s="154"/>
      <c r="J46" s="154"/>
      <c r="K46" s="154"/>
      <c r="L46" s="154"/>
      <c r="M46" s="154"/>
      <c r="N46" s="154"/>
      <c r="O46" s="152">
        <f>SUM(C46:N46)</f>
        <v>0</v>
      </c>
    </row>
    <row r="47" spans="1:15">
      <c r="A47" s="108" t="s">
        <v>107</v>
      </c>
      <c r="B47" s="375" t="s">
        <v>108</v>
      </c>
      <c r="C47" s="376"/>
      <c r="D47" s="154"/>
      <c r="E47" s="154"/>
      <c r="F47" s="154"/>
      <c r="G47" s="154"/>
      <c r="H47" s="154"/>
      <c r="I47" s="154"/>
      <c r="J47" s="154"/>
      <c r="K47" s="154"/>
      <c r="L47" s="154"/>
      <c r="M47" s="154"/>
      <c r="N47" s="154"/>
      <c r="O47" s="152">
        <f>SUM(C47:N47)</f>
        <v>0</v>
      </c>
    </row>
    <row r="48" spans="1:15">
      <c r="A48" s="108">
        <v>2016</v>
      </c>
      <c r="B48" s="375" t="s">
        <v>109</v>
      </c>
      <c r="C48" s="376"/>
      <c r="D48" s="154"/>
      <c r="E48" s="154"/>
      <c r="F48" s="154"/>
      <c r="G48" s="154"/>
      <c r="H48" s="154"/>
      <c r="I48" s="154"/>
      <c r="J48" s="154"/>
      <c r="K48" s="154"/>
      <c r="L48" s="154"/>
      <c r="M48" s="154"/>
      <c r="N48" s="154"/>
      <c r="O48" s="152"/>
    </row>
    <row r="49" spans="1:15">
      <c r="A49" s="108">
        <v>2017</v>
      </c>
      <c r="B49" s="375" t="s">
        <v>224</v>
      </c>
      <c r="C49" s="376"/>
      <c r="D49" s="154"/>
      <c r="E49" s="154"/>
      <c r="F49" s="154"/>
      <c r="G49" s="154"/>
      <c r="H49" s="154"/>
      <c r="I49" s="154"/>
      <c r="J49" s="154"/>
      <c r="K49" s="154"/>
      <c r="L49" s="154"/>
      <c r="M49" s="154"/>
      <c r="N49" s="154"/>
      <c r="O49" s="152"/>
    </row>
    <row r="50" spans="1:15">
      <c r="A50" s="109">
        <v>3000</v>
      </c>
      <c r="B50" s="375" t="s">
        <v>111</v>
      </c>
      <c r="C50" s="376"/>
      <c r="D50" s="153"/>
      <c r="E50" s="153"/>
      <c r="F50" s="153"/>
      <c r="G50" s="153"/>
      <c r="H50" s="153"/>
      <c r="I50" s="153"/>
      <c r="J50" s="153"/>
      <c r="K50" s="153"/>
      <c r="L50" s="153"/>
      <c r="M50" s="153"/>
      <c r="N50" s="153"/>
      <c r="O50" s="152">
        <f>SUM(C50:N50)</f>
        <v>0</v>
      </c>
    </row>
    <row r="51" spans="1:15">
      <c r="A51" s="109">
        <v>4000</v>
      </c>
      <c r="B51" s="375" t="s">
        <v>112</v>
      </c>
      <c r="C51" s="376"/>
      <c r="D51" s="215">
        <f>'POA-05'!C23</f>
        <v>1000000000</v>
      </c>
      <c r="E51" s="215">
        <f>'POA-05'!C24</f>
        <v>600000000</v>
      </c>
      <c r="F51" s="215">
        <f>'POA-05'!C25</f>
        <v>400000000</v>
      </c>
      <c r="G51" s="215">
        <f>'POA-05'!C26</f>
        <v>400000000</v>
      </c>
      <c r="H51" s="215">
        <f>'POA-05'!C27</f>
        <v>1200000000</v>
      </c>
      <c r="I51" s="215">
        <f>'POA-05'!C28</f>
        <v>150000000</v>
      </c>
      <c r="J51" s="215">
        <f>'POA-05'!C29</f>
        <v>177546212</v>
      </c>
      <c r="K51" s="215">
        <f>'POA-05'!C30</f>
        <v>2860000000</v>
      </c>
      <c r="L51" s="215">
        <f>'POA-05'!C31</f>
        <v>16300000000</v>
      </c>
      <c r="M51" s="215">
        <f>'POA-05'!C32</f>
        <v>150000000</v>
      </c>
      <c r="N51" s="215">
        <f>'POA-05'!C33</f>
        <v>100000000</v>
      </c>
      <c r="O51" s="213">
        <f>+SUM(D51:N51)</f>
        <v>23337546212</v>
      </c>
    </row>
    <row r="52" spans="1:15">
      <c r="A52" s="109">
        <v>5000</v>
      </c>
      <c r="B52" s="375" t="s">
        <v>113</v>
      </c>
      <c r="C52" s="376"/>
      <c r="D52" s="153"/>
      <c r="E52" s="153"/>
      <c r="F52" s="153"/>
      <c r="G52" s="153"/>
      <c r="H52" s="153"/>
      <c r="I52" s="153"/>
      <c r="J52" s="153"/>
      <c r="K52" s="153"/>
      <c r="L52" s="153"/>
      <c r="M52" s="153"/>
      <c r="N52" s="153"/>
      <c r="O52" s="152">
        <f>SUM(C52:N52)</f>
        <v>0</v>
      </c>
    </row>
    <row r="53" spans="1:15">
      <c r="A53" s="109">
        <v>6000</v>
      </c>
      <c r="B53" s="375" t="s">
        <v>114</v>
      </c>
      <c r="C53" s="376"/>
      <c r="D53" s="153"/>
      <c r="E53" s="153"/>
      <c r="F53" s="153"/>
      <c r="G53" s="153"/>
      <c r="H53" s="153"/>
      <c r="I53" s="153"/>
      <c r="J53" s="153"/>
      <c r="K53" s="153"/>
      <c r="L53" s="153"/>
      <c r="M53" s="153"/>
      <c r="N53" s="153"/>
      <c r="O53" s="152">
        <f>SUM(C53:N53)</f>
        <v>0</v>
      </c>
    </row>
    <row r="54" spans="1:15" ht="13.5" thickBot="1">
      <c r="A54" s="110">
        <v>7000</v>
      </c>
      <c r="B54" s="377" t="s">
        <v>115</v>
      </c>
      <c r="C54" s="378"/>
      <c r="D54" s="155"/>
      <c r="E54" s="155"/>
      <c r="F54" s="155"/>
      <c r="G54" s="155"/>
      <c r="H54" s="155"/>
      <c r="I54" s="155"/>
      <c r="J54" s="155"/>
      <c r="K54" s="155"/>
      <c r="L54" s="155"/>
      <c r="M54" s="155"/>
      <c r="N54" s="155"/>
      <c r="O54" s="156">
        <f>SUM(C54:N54)</f>
        <v>0</v>
      </c>
    </row>
    <row r="55" spans="1:15" ht="13.5" thickBot="1">
      <c r="A55" s="405" t="s">
        <v>31</v>
      </c>
      <c r="B55" s="406"/>
      <c r="C55" s="407"/>
      <c r="D55" s="404">
        <f>+SUM(D16+D19+D51)</f>
        <v>1014933496</v>
      </c>
      <c r="E55" s="249">
        <f>+SUM(E16+E19+E51)</f>
        <v>609933496</v>
      </c>
      <c r="F55" s="249">
        <f>+SUM(F16+F19+F30+F51)</f>
        <v>988032872</v>
      </c>
      <c r="G55" s="249">
        <f>+G16+G19+G50+G51+G52+G53+G54</f>
        <v>414933496</v>
      </c>
      <c r="H55" s="249">
        <f>+SUM(H16+H19+H30+H51)</f>
        <v>1451219575.9999599</v>
      </c>
      <c r="I55" s="249">
        <f>+SUM(I16+I19+I51)</f>
        <v>159933496</v>
      </c>
      <c r="J55" s="249">
        <f>+SUM(J16+J19+J51)</f>
        <v>192479708</v>
      </c>
      <c r="K55" s="249">
        <f>+SUM(K16+K19+K30+K51)</f>
        <v>2907933496</v>
      </c>
      <c r="L55" s="249">
        <f>+SUM(L16+L19+L51)</f>
        <v>16309933496</v>
      </c>
      <c r="M55" s="249">
        <f>+SUM(M16+M19+M51)</f>
        <v>164933496</v>
      </c>
      <c r="N55" s="249">
        <f>+SUM(N16+N19+N51)</f>
        <v>109933496</v>
      </c>
      <c r="O55" s="157">
        <f>+SUM(O16+O19+O51)</f>
        <v>24324200123.999962</v>
      </c>
    </row>
    <row r="56" spans="1:15">
      <c r="A56" s="42"/>
      <c r="B56" s="42"/>
      <c r="C56" s="42"/>
      <c r="D56" s="158"/>
      <c r="E56" s="158"/>
      <c r="F56" s="158"/>
      <c r="G56" s="158"/>
      <c r="H56" s="158"/>
      <c r="I56" s="158"/>
      <c r="J56" s="158"/>
      <c r="K56" s="158"/>
      <c r="L56" s="158"/>
      <c r="M56" s="158"/>
      <c r="N56" s="158"/>
      <c r="O56" s="158" t="s">
        <v>225</v>
      </c>
    </row>
    <row r="61" spans="1:15">
      <c r="K61" s="248">
        <f>SUM(D55:N55)</f>
        <v>24324200123.999962</v>
      </c>
    </row>
  </sheetData>
  <mergeCells count="51">
    <mergeCell ref="A55:C55"/>
    <mergeCell ref="A1:C6"/>
    <mergeCell ref="D1:I4"/>
    <mergeCell ref="D5:F5"/>
    <mergeCell ref="G5:I5"/>
    <mergeCell ref="D6:F6"/>
    <mergeCell ref="G6:I6"/>
    <mergeCell ref="A14:A15"/>
    <mergeCell ref="O14:O15"/>
    <mergeCell ref="B32:C32"/>
    <mergeCell ref="B22:C22"/>
    <mergeCell ref="B23:C23"/>
    <mergeCell ref="D14:N14"/>
    <mergeCell ref="B14:C15"/>
    <mergeCell ref="B25:C25"/>
    <mergeCell ref="B26:C26"/>
    <mergeCell ref="B16:C16"/>
    <mergeCell ref="B17:C17"/>
    <mergeCell ref="B18:C18"/>
    <mergeCell ref="B19:C19"/>
    <mergeCell ref="B20:C20"/>
    <mergeCell ref="B21:C21"/>
    <mergeCell ref="B27:C27"/>
    <mergeCell ref="B28:C28"/>
    <mergeCell ref="B29:C29"/>
    <mergeCell ref="B30:C30"/>
    <mergeCell ref="B31:C31"/>
    <mergeCell ref="B45:C45"/>
    <mergeCell ref="B33:C33"/>
    <mergeCell ref="B34:C34"/>
    <mergeCell ref="B35:C35"/>
    <mergeCell ref="B36:C36"/>
    <mergeCell ref="B37:C37"/>
    <mergeCell ref="B38:C38"/>
    <mergeCell ref="B39:C39"/>
    <mergeCell ref="B52:C52"/>
    <mergeCell ref="B53:C53"/>
    <mergeCell ref="B54:C54"/>
    <mergeCell ref="C10:E10"/>
    <mergeCell ref="C11:G11"/>
    <mergeCell ref="B46:C46"/>
    <mergeCell ref="B47:C47"/>
    <mergeCell ref="B48:C48"/>
    <mergeCell ref="B49:C49"/>
    <mergeCell ref="B50:C50"/>
    <mergeCell ref="B51:C51"/>
    <mergeCell ref="B40:C40"/>
    <mergeCell ref="B41:C41"/>
    <mergeCell ref="B42:C42"/>
    <mergeCell ref="B43:C43"/>
    <mergeCell ref="B44:C44"/>
  </mergeCells>
  <printOptions horizontalCentered="1" verticalCentered="1"/>
  <pageMargins left="0.98425196850393704" right="0.98425196850393704" top="0.98425196850393704" bottom="0.98425196850393704" header="0" footer="0"/>
  <pageSetup paperSize="5" scale="80" orientation="landscape" r:id="rId1"/>
  <drawing r:id="rId2"/>
</worksheet>
</file>

<file path=xl/worksheets/sheet9.xml><?xml version="1.0" encoding="utf-8"?>
<worksheet xmlns="http://schemas.openxmlformats.org/spreadsheetml/2006/main" xmlns:r="http://schemas.openxmlformats.org/officeDocument/2006/relationships">
  <dimension ref="A1:J49"/>
  <sheetViews>
    <sheetView tabSelected="1" workbookViewId="0">
      <selection activeCell="I12" sqref="I12"/>
    </sheetView>
  </sheetViews>
  <sheetFormatPr baseColWidth="10" defaultRowHeight="12.75"/>
  <cols>
    <col min="4" max="4" width="12.85546875" customWidth="1"/>
    <col min="5" max="5" width="20.28515625" customWidth="1"/>
    <col min="10" max="10" width="12.7109375" customWidth="1"/>
  </cols>
  <sheetData>
    <row r="1" spans="1:10">
      <c r="A1" s="281"/>
      <c r="B1" s="282"/>
      <c r="C1" s="283"/>
      <c r="D1" s="290" t="s">
        <v>310</v>
      </c>
      <c r="E1" s="291"/>
      <c r="F1" s="291"/>
      <c r="G1" s="291"/>
      <c r="H1" s="291"/>
      <c r="I1" s="292"/>
      <c r="J1" s="184"/>
    </row>
    <row r="2" spans="1:10">
      <c r="A2" s="284"/>
      <c r="B2" s="285"/>
      <c r="C2" s="286"/>
      <c r="D2" s="293"/>
      <c r="E2" s="294"/>
      <c r="F2" s="294"/>
      <c r="G2" s="294"/>
      <c r="H2" s="294"/>
      <c r="I2" s="295"/>
      <c r="J2" s="184"/>
    </row>
    <row r="3" spans="1:10">
      <c r="A3" s="284"/>
      <c r="B3" s="285"/>
      <c r="C3" s="286"/>
      <c r="D3" s="293"/>
      <c r="E3" s="294"/>
      <c r="F3" s="294"/>
      <c r="G3" s="294"/>
      <c r="H3" s="294"/>
      <c r="I3" s="295"/>
      <c r="J3" s="184" t="s">
        <v>311</v>
      </c>
    </row>
    <row r="4" spans="1:10">
      <c r="A4" s="284"/>
      <c r="B4" s="285"/>
      <c r="C4" s="286"/>
      <c r="D4" s="296"/>
      <c r="E4" s="297"/>
      <c r="F4" s="297"/>
      <c r="G4" s="297"/>
      <c r="H4" s="297"/>
      <c r="I4" s="298"/>
      <c r="J4" s="184" t="s">
        <v>321</v>
      </c>
    </row>
    <row r="5" spans="1:10" ht="15" customHeight="1">
      <c r="A5" s="284"/>
      <c r="B5" s="285"/>
      <c r="C5" s="286"/>
      <c r="D5" s="299" t="s">
        <v>312</v>
      </c>
      <c r="E5" s="300"/>
      <c r="F5" s="301"/>
      <c r="G5" s="299" t="s">
        <v>313</v>
      </c>
      <c r="H5" s="300"/>
      <c r="I5" s="300"/>
      <c r="J5" s="184"/>
    </row>
    <row r="6" spans="1:10" ht="14.25" customHeight="1">
      <c r="A6" s="287"/>
      <c r="B6" s="288"/>
      <c r="C6" s="289"/>
      <c r="D6" s="299">
        <v>0</v>
      </c>
      <c r="E6" s="300"/>
      <c r="F6" s="301"/>
      <c r="G6" s="299" t="s">
        <v>314</v>
      </c>
      <c r="H6" s="300"/>
      <c r="I6" s="300"/>
      <c r="J6" s="184"/>
    </row>
    <row r="7" spans="1:10" ht="14.25">
      <c r="A7" s="388" t="s">
        <v>7</v>
      </c>
      <c r="B7" s="388"/>
      <c r="C7" s="388"/>
      <c r="D7" s="140"/>
      <c r="E7" s="408"/>
      <c r="F7" s="408"/>
      <c r="G7" s="140"/>
      <c r="H7" s="389" t="s">
        <v>227</v>
      </c>
      <c r="I7" s="389"/>
    </row>
    <row r="8" spans="1:10" ht="14.25">
      <c r="A8" s="33"/>
      <c r="B8" s="33"/>
      <c r="C8" s="141"/>
      <c r="D8" s="141"/>
      <c r="E8" s="141"/>
      <c r="F8" s="141"/>
      <c r="G8" s="141"/>
      <c r="H8" s="141"/>
    </row>
    <row r="9" spans="1:10" ht="14.25">
      <c r="A9" s="35" t="s">
        <v>8</v>
      </c>
      <c r="B9" s="35"/>
      <c r="C9" s="35"/>
      <c r="D9" s="35"/>
      <c r="E9" s="142">
        <f>'POA-01'!D11</f>
        <v>24324200124</v>
      </c>
      <c r="F9" s="143"/>
      <c r="G9" s="143"/>
      <c r="H9" s="35"/>
    </row>
    <row r="10" spans="1:10" ht="14.25">
      <c r="A10" s="35" t="s">
        <v>10</v>
      </c>
      <c r="B10" s="35"/>
      <c r="C10" s="35"/>
      <c r="D10" s="35"/>
      <c r="E10" s="144"/>
      <c r="F10" s="143"/>
      <c r="G10" s="143"/>
      <c r="H10" s="35"/>
    </row>
    <row r="11" spans="1:10" ht="14.25">
      <c r="A11" s="35" t="s">
        <v>9</v>
      </c>
      <c r="B11" s="35"/>
      <c r="C11" s="35"/>
      <c r="D11" s="35"/>
      <c r="E11" s="144">
        <f>E9</f>
        <v>24324200124</v>
      </c>
      <c r="F11" s="143"/>
      <c r="G11" s="143"/>
      <c r="H11" s="35"/>
    </row>
    <row r="12" spans="1:10">
      <c r="C12" s="49"/>
      <c r="D12" s="145" t="s">
        <v>28</v>
      </c>
      <c r="E12" s="146" t="s">
        <v>210</v>
      </c>
    </row>
    <row r="13" spans="1:10">
      <c r="C13" s="145">
        <v>1000</v>
      </c>
      <c r="D13" s="147" t="s">
        <v>211</v>
      </c>
      <c r="E13" s="50">
        <f>'POA-07'!P13</f>
        <v>83348456</v>
      </c>
    </row>
    <row r="14" spans="1:10">
      <c r="C14" s="49">
        <v>1001</v>
      </c>
      <c r="D14" s="148" t="s">
        <v>66</v>
      </c>
      <c r="E14" s="52">
        <f>'[1]POA-02'!J22</f>
        <v>0</v>
      </c>
    </row>
    <row r="15" spans="1:10">
      <c r="C15" s="49">
        <v>1002</v>
      </c>
      <c r="D15" s="148" t="s">
        <v>67</v>
      </c>
      <c r="E15" s="52">
        <f>'POA-02'!J51</f>
        <v>83348456</v>
      </c>
    </row>
    <row r="16" spans="1:10">
      <c r="C16" s="145">
        <v>2000</v>
      </c>
      <c r="D16" s="148" t="s">
        <v>212</v>
      </c>
      <c r="E16" s="50">
        <f>'POA-07'!C16</f>
        <v>857385455.99995995</v>
      </c>
    </row>
    <row r="17" spans="3:5">
      <c r="C17" s="49">
        <v>2001</v>
      </c>
      <c r="D17" s="148" t="s">
        <v>69</v>
      </c>
      <c r="E17" s="53">
        <f>'POA-08'!O20</f>
        <v>616099376</v>
      </c>
    </row>
    <row r="18" spans="3:5">
      <c r="C18" s="49">
        <v>2002</v>
      </c>
      <c r="D18" s="148" t="s">
        <v>70</v>
      </c>
      <c r="E18" s="53">
        <f>'POA-08'!O21</f>
        <v>241286079.99996001</v>
      </c>
    </row>
    <row r="19" spans="3:5">
      <c r="C19" s="49" t="s">
        <v>71</v>
      </c>
      <c r="D19" s="148" t="s">
        <v>72</v>
      </c>
      <c r="E19" s="53"/>
    </row>
    <row r="20" spans="3:5">
      <c r="C20" s="49" t="s">
        <v>73</v>
      </c>
      <c r="D20" s="148" t="s">
        <v>74</v>
      </c>
      <c r="E20" s="53"/>
    </row>
    <row r="21" spans="3:5">
      <c r="C21" s="49" t="s">
        <v>75</v>
      </c>
      <c r="D21" s="148" t="s">
        <v>76</v>
      </c>
      <c r="E21" s="53"/>
    </row>
    <row r="22" spans="3:5" ht="21.75">
      <c r="C22" s="49">
        <v>2003</v>
      </c>
      <c r="D22" s="149" t="s">
        <v>77</v>
      </c>
      <c r="E22" s="52">
        <f>'[1]POA-06'!D13</f>
        <v>0</v>
      </c>
    </row>
    <row r="23" spans="3:5">
      <c r="C23" s="49">
        <v>2004</v>
      </c>
      <c r="D23" s="148" t="s">
        <v>78</v>
      </c>
      <c r="E23" s="52">
        <f>'[1]POA-06'!D14</f>
        <v>0</v>
      </c>
    </row>
    <row r="24" spans="3:5">
      <c r="C24" s="49" t="s">
        <v>79</v>
      </c>
      <c r="D24" s="148" t="s">
        <v>80</v>
      </c>
      <c r="E24" s="53"/>
    </row>
    <row r="25" spans="3:5">
      <c r="C25" s="49" t="s">
        <v>81</v>
      </c>
      <c r="D25" s="148" t="s">
        <v>82</v>
      </c>
      <c r="E25" s="53"/>
    </row>
    <row r="26" spans="3:5">
      <c r="C26" s="49" t="s">
        <v>83</v>
      </c>
      <c r="D26" s="148" t="s">
        <v>84</v>
      </c>
      <c r="E26" s="53"/>
    </row>
    <row r="27" spans="3:5">
      <c r="C27" s="49">
        <v>2005</v>
      </c>
      <c r="D27" s="148" t="s">
        <v>85</v>
      </c>
      <c r="E27" s="52">
        <v>0</v>
      </c>
    </row>
    <row r="28" spans="3:5">
      <c r="C28" s="49" t="s">
        <v>86</v>
      </c>
      <c r="D28" s="148" t="s">
        <v>87</v>
      </c>
      <c r="E28" s="53"/>
    </row>
    <row r="29" spans="3:5">
      <c r="C29" s="49" t="s">
        <v>88</v>
      </c>
      <c r="D29" s="148" t="s">
        <v>89</v>
      </c>
      <c r="E29" s="53"/>
    </row>
    <row r="30" spans="3:5">
      <c r="C30" s="49">
        <v>2006</v>
      </c>
      <c r="D30" s="148" t="s">
        <v>90</v>
      </c>
      <c r="E30" s="52">
        <f>'[1]POA-06'!D16</f>
        <v>0</v>
      </c>
    </row>
    <row r="31" spans="3:5">
      <c r="C31" s="49" t="s">
        <v>91</v>
      </c>
      <c r="D31" s="148" t="s">
        <v>92</v>
      </c>
      <c r="E31" s="53"/>
    </row>
    <row r="32" spans="3:5" ht="32.25">
      <c r="C32" s="49" t="s">
        <v>93</v>
      </c>
      <c r="D32" s="149" t="s">
        <v>145</v>
      </c>
      <c r="E32" s="53"/>
    </row>
    <row r="33" spans="3:5">
      <c r="C33" s="49" t="s">
        <v>94</v>
      </c>
      <c r="D33" s="148" t="s">
        <v>95</v>
      </c>
      <c r="E33" s="53"/>
    </row>
    <row r="34" spans="3:5" ht="21.75">
      <c r="C34" s="49">
        <v>2007</v>
      </c>
      <c r="D34" s="149" t="s">
        <v>96</v>
      </c>
      <c r="E34" s="52">
        <f>'[1]POA-06'!D17</f>
        <v>9000000</v>
      </c>
    </row>
    <row r="35" spans="3:5" ht="21.75">
      <c r="C35" s="49">
        <v>2008</v>
      </c>
      <c r="D35" s="149" t="s">
        <v>97</v>
      </c>
      <c r="E35" s="52">
        <f>'[1]POA-06'!D15</f>
        <v>27145000</v>
      </c>
    </row>
    <row r="36" spans="3:5">
      <c r="C36" s="49">
        <v>2009</v>
      </c>
      <c r="D36" s="148" t="s">
        <v>98</v>
      </c>
      <c r="E36" s="52">
        <v>0</v>
      </c>
    </row>
    <row r="37" spans="3:5" ht="21.75">
      <c r="C37" s="49">
        <v>2010</v>
      </c>
      <c r="D37" s="149" t="s">
        <v>99</v>
      </c>
      <c r="E37" s="52">
        <v>0</v>
      </c>
    </row>
    <row r="38" spans="3:5">
      <c r="C38" s="49">
        <v>2011</v>
      </c>
      <c r="D38" s="148" t="s">
        <v>100</v>
      </c>
      <c r="E38" s="52">
        <f>'[1]POA-06'!D21</f>
        <v>0</v>
      </c>
    </row>
    <row r="39" spans="3:5" ht="21.75">
      <c r="C39" s="49">
        <v>2012</v>
      </c>
      <c r="D39" s="149" t="s">
        <v>101</v>
      </c>
      <c r="E39" s="52">
        <f>'[1]POA-06'!D22</f>
        <v>0</v>
      </c>
    </row>
    <row r="40" spans="3:5">
      <c r="C40" s="49">
        <v>2013</v>
      </c>
      <c r="D40" s="148" t="s">
        <v>102</v>
      </c>
      <c r="E40" s="52">
        <f>'[1]POA-06'!D20</f>
        <v>0</v>
      </c>
    </row>
    <row r="41" spans="3:5">
      <c r="C41" s="49">
        <v>2014</v>
      </c>
      <c r="D41" s="148" t="s">
        <v>103</v>
      </c>
      <c r="E41" s="52">
        <v>0</v>
      </c>
    </row>
    <row r="42" spans="3:5">
      <c r="C42" s="49">
        <v>2015</v>
      </c>
      <c r="D42" s="148" t="s">
        <v>104</v>
      </c>
      <c r="E42" s="52">
        <f>'[1]POA-06'!D25</f>
        <v>0</v>
      </c>
    </row>
    <row r="43" spans="3:5">
      <c r="C43" s="49" t="s">
        <v>105</v>
      </c>
      <c r="D43" s="148" t="s">
        <v>106</v>
      </c>
      <c r="E43" s="53"/>
    </row>
    <row r="44" spans="3:5">
      <c r="C44" s="49" t="s">
        <v>107</v>
      </c>
      <c r="D44" s="148" t="s">
        <v>108</v>
      </c>
      <c r="E44" s="53"/>
    </row>
    <row r="45" spans="3:5">
      <c r="C45" s="49">
        <v>2016</v>
      </c>
      <c r="D45" s="148" t="s">
        <v>109</v>
      </c>
      <c r="E45" s="53">
        <f>'[1]POA-06'!D26</f>
        <v>0</v>
      </c>
    </row>
    <row r="46" spans="3:5">
      <c r="C46" s="49">
        <v>2017</v>
      </c>
      <c r="D46" s="148" t="s">
        <v>110</v>
      </c>
      <c r="E46" s="53">
        <v>0</v>
      </c>
    </row>
    <row r="47" spans="3:5">
      <c r="C47" s="145">
        <v>3000</v>
      </c>
      <c r="D47" s="148" t="s">
        <v>111</v>
      </c>
      <c r="E47" s="51">
        <v>0</v>
      </c>
    </row>
    <row r="48" spans="3:5">
      <c r="C48" s="145">
        <v>5000</v>
      </c>
      <c r="D48" s="148" t="s">
        <v>213</v>
      </c>
      <c r="E48" s="50">
        <f>'POA-07'!C48</f>
        <v>23337546212</v>
      </c>
    </row>
    <row r="49" spans="3:5">
      <c r="C49" s="145"/>
      <c r="D49" s="49"/>
      <c r="E49" s="50">
        <f>'[1]POA-07'!C47</f>
        <v>0</v>
      </c>
    </row>
  </sheetData>
  <mergeCells count="8">
    <mergeCell ref="A1:C6"/>
    <mergeCell ref="D1:I4"/>
    <mergeCell ref="D5:F5"/>
    <mergeCell ref="G5:I5"/>
    <mergeCell ref="D6:F6"/>
    <mergeCell ref="G6:I6"/>
    <mergeCell ref="A7:C7"/>
    <mergeCell ref="H7:I7"/>
  </mergeCells>
  <printOptions horizontalCentered="1" verticalCentered="1"/>
  <pageMargins left="0.98425196850393704" right="0.98425196850393704" top="0.98425196850393704" bottom="0.98425196850393704" header="0" footer="0"/>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POA-01</vt:lpstr>
      <vt:lpstr>POA-02</vt:lpstr>
      <vt:lpstr>POA-03</vt:lpstr>
      <vt:lpstr>POA-04</vt:lpstr>
      <vt:lpstr>POA-05</vt:lpstr>
      <vt:lpstr>POA-06</vt:lpstr>
      <vt:lpstr>POA-07</vt:lpstr>
      <vt:lpstr>POA-08</vt:lpstr>
      <vt:lpstr>Hoja2</vt:lpstr>
      <vt:lpstr>'POA-01'!Títulos_a_imprimir</vt:lpstr>
      <vt:lpstr>'POA-02'!Títulos_a_imprimir</vt:lpstr>
      <vt:lpstr>'POA-03'!Títulos_a_imprimir</vt:lpstr>
      <vt:lpstr>'POA-05'!Títulos_a_imprimir</vt:lpstr>
      <vt:lpstr>'POA-08'!Títulos_a_imprimir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Corpoguajira</cp:lastModifiedBy>
  <cp:lastPrinted>2012-02-22T15:41:41Z</cp:lastPrinted>
  <dcterms:created xsi:type="dcterms:W3CDTF">2004-12-29T19:49:42Z</dcterms:created>
  <dcterms:modified xsi:type="dcterms:W3CDTF">2012-02-22T15:58:12Z</dcterms:modified>
</cp:coreProperties>
</file>