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5" yWindow="60" windowWidth="9810" windowHeight="8340" activeTab="7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'POA-01'!$A$1:$J$23</definedName>
    <definedName name="_xlnm.Print_Area" localSheetId="4">'POA-05'!$A$1:$I$30</definedName>
    <definedName name="_xlnm.Print_Area" localSheetId="6">'POA-07'!$A$1:$P$52</definedName>
    <definedName name="_xlnm.Print_Titles" localSheetId="0">'POA-01'!$1:$13</definedName>
    <definedName name="_xlnm.Print_Titles" localSheetId="6">'POA-07'!$1:$12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E48" i="14"/>
  <c r="D48"/>
  <c r="I48" i="4"/>
  <c r="H48"/>
  <c r="G48"/>
  <c r="F48"/>
  <c r="E48"/>
  <c r="O48"/>
  <c r="N48"/>
  <c r="M48"/>
  <c r="L48"/>
  <c r="K48"/>
  <c r="J48"/>
  <c r="D8" i="1"/>
  <c r="C20" i="6"/>
  <c r="C30"/>
  <c r="C48" i="14" l="1"/>
  <c r="C52" s="1"/>
  <c r="C14" i="1" s="1"/>
  <c r="H48" i="14"/>
  <c r="H52" s="1"/>
  <c r="C19" i="1" s="1"/>
  <c r="F14" i="14"/>
  <c r="F52" s="1"/>
  <c r="C17" i="1" s="1"/>
  <c r="G14" i="14"/>
  <c r="G52" s="1"/>
  <c r="C18" i="1" s="1"/>
  <c r="D52" i="14"/>
  <c r="C15" i="1" s="1"/>
  <c r="H8" i="5"/>
  <c r="H8" i="6"/>
  <c r="H8" i="7"/>
  <c r="H27" i="8"/>
  <c r="I8"/>
  <c r="J19" i="9"/>
  <c r="J20"/>
  <c r="J21"/>
  <c r="J26" s="1"/>
  <c r="J22"/>
  <c r="J23"/>
  <c r="J24"/>
  <c r="J25"/>
  <c r="J32"/>
  <c r="J8"/>
  <c r="D10" i="1"/>
  <c r="H24" i="8"/>
  <c r="H25"/>
  <c r="H26"/>
  <c r="C11" i="9"/>
  <c r="C10"/>
  <c r="C11" i="6"/>
  <c r="C10"/>
  <c r="F30" i="4"/>
  <c r="F16"/>
  <c r="F52" s="1"/>
  <c r="C14" i="11"/>
  <c r="C15"/>
  <c r="C18" i="6"/>
  <c r="P48" i="4"/>
  <c r="H18" i="8"/>
  <c r="H19"/>
  <c r="H20"/>
  <c r="H21"/>
  <c r="H22"/>
  <c r="H23"/>
  <c r="H28" s="1"/>
  <c r="G15" i="7"/>
  <c r="G16"/>
  <c r="G17"/>
  <c r="G18"/>
  <c r="G19"/>
  <c r="G20"/>
  <c r="G21"/>
  <c r="G23"/>
  <c r="E17" i="14" s="1"/>
  <c r="C45" i="4"/>
  <c r="C41"/>
  <c r="C39"/>
  <c r="C37"/>
  <c r="C36"/>
  <c r="C27"/>
  <c r="C23"/>
  <c r="C22"/>
  <c r="P51"/>
  <c r="P50"/>
  <c r="P49"/>
  <c r="P47"/>
  <c r="P46"/>
  <c r="P45"/>
  <c r="P44"/>
  <c r="P43"/>
  <c r="P42"/>
  <c r="P41"/>
  <c r="P40"/>
  <c r="P39"/>
  <c r="P38"/>
  <c r="P37"/>
  <c r="P36"/>
  <c r="P35"/>
  <c r="P34"/>
  <c r="P33"/>
  <c r="P32"/>
  <c r="P31"/>
  <c r="O30"/>
  <c r="O16"/>
  <c r="O52" s="1"/>
  <c r="N30"/>
  <c r="M30"/>
  <c r="L30"/>
  <c r="K30"/>
  <c r="K16"/>
  <c r="K52" s="1"/>
  <c r="J30"/>
  <c r="I30"/>
  <c r="I16"/>
  <c r="I52" s="1"/>
  <c r="H30"/>
  <c r="G30"/>
  <c r="E30"/>
  <c r="D30"/>
  <c r="P29"/>
  <c r="P28"/>
  <c r="P27"/>
  <c r="P26"/>
  <c r="P25"/>
  <c r="P24"/>
  <c r="P23"/>
  <c r="P22"/>
  <c r="P21"/>
  <c r="P20"/>
  <c r="P19"/>
  <c r="P18"/>
  <c r="N16"/>
  <c r="N52" s="1"/>
  <c r="M16"/>
  <c r="M52" s="1"/>
  <c r="L16"/>
  <c r="L52" s="1"/>
  <c r="J16"/>
  <c r="J52" s="1"/>
  <c r="H16"/>
  <c r="H52" s="1"/>
  <c r="E16"/>
  <c r="E52" s="1"/>
  <c r="D16"/>
  <c r="P15"/>
  <c r="C15"/>
  <c r="P14"/>
  <c r="D52"/>
  <c r="G13" i="14"/>
  <c r="E13"/>
  <c r="D13"/>
  <c r="H13"/>
  <c r="C39" i="11"/>
  <c r="C38"/>
  <c r="C45"/>
  <c r="C42"/>
  <c r="C23"/>
  <c r="C22"/>
  <c r="C35"/>
  <c r="C40"/>
  <c r="C12" i="8"/>
  <c r="C11"/>
  <c r="C11" i="7"/>
  <c r="C10"/>
  <c r="C11" i="5"/>
  <c r="C10"/>
  <c r="C13" i="14"/>
  <c r="C17" i="11"/>
  <c r="P13" i="4"/>
  <c r="C34" i="11"/>
  <c r="P30" i="4"/>
  <c r="C9" i="5"/>
  <c r="C9" i="7"/>
  <c r="C10" i="8"/>
  <c r="C30" i="4"/>
  <c r="C9" i="9"/>
  <c r="C9" i="6"/>
  <c r="D15" i="5"/>
  <c r="C30" i="11"/>
  <c r="I14" i="14"/>
  <c r="F13"/>
  <c r="I13" s="1"/>
  <c r="C48" i="4" l="1"/>
  <c r="C48" i="11" s="1"/>
  <c r="I48" i="14"/>
  <c r="I52" s="1"/>
  <c r="E18"/>
  <c r="C18" i="4"/>
  <c r="C18" i="11"/>
  <c r="C14" i="4"/>
  <c r="C13" s="1"/>
  <c r="J34" i="9"/>
  <c r="E52" i="14"/>
  <c r="C16" i="1" s="1"/>
  <c r="C24" s="1"/>
  <c r="C17" i="4"/>
  <c r="G17" l="1"/>
  <c r="C16"/>
  <c r="C16" i="11" s="1"/>
  <c r="C13"/>
  <c r="C49" l="1"/>
  <c r="C51" s="1"/>
  <c r="P17" i="4"/>
  <c r="P16" s="1"/>
  <c r="P52" s="1"/>
  <c r="G16"/>
  <c r="G52" s="1"/>
  <c r="C52"/>
</calcChain>
</file>

<file path=xl/sharedStrings.xml><?xml version="1.0" encoding="utf-8"?>
<sst xmlns="http://schemas.openxmlformats.org/spreadsheetml/2006/main" count="433" uniqueCount="227">
  <si>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</si>
  <si>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</si>
  <si>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</si>
  <si>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</si>
  <si>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</si>
  <si>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</si>
  <si>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</si>
  <si>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</si>
  <si>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</si>
  <si>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</si>
  <si>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</si>
  <si>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</si>
  <si>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</si>
  <si>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</si>
  <si>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</si>
  <si>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</si>
  <si>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</si>
  <si>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</si>
  <si>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</si>
  <si>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</si>
  <si>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</si>
  <si>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</si>
  <si>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</si>
  <si>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</si>
  <si>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</si>
  <si>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</si>
  <si>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</si>
  <si>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</si>
  <si>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</si>
  <si>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</si>
  <si>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</si>
  <si>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</si>
  <si>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</si>
  <si>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</si>
  <si>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</si>
  <si>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</si>
  <si>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</si>
  <si>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</si>
  <si>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</si>
  <si>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</si>
  <si>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</si>
  <si>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</si>
  <si>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</si>
  <si>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</si>
  <si>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</si>
  <si>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</si>
  <si>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</si>
  <si>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</si>
  <si>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</si>
  <si>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</si>
  <si>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</si>
  <si>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</si>
  <si>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</si>
  <si>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</si>
  <si>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</si>
  <si>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</si>
  <si>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</si>
  <si>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</si>
  <si>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</si>
  <si>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</si>
  <si>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</si>
  <si>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</si>
  <si>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</si>
  <si>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</si>
  <si>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</si>
  <si>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</si>
  <si>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</si>
  <si>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</si>
  <si>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</si>
  <si>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</si>
  <si>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</si>
  <si>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</si>
  <si>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</si>
  <si>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</si>
  <si>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</si>
  <si>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</si>
  <si>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</si>
  <si>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</si>
  <si>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</si>
  <si>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</si>
  <si>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</si>
  <si>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</si>
  <si>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</si>
  <si>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</si>
  <si>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</si>
  <si>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</si>
  <si>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</si>
  <si>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</si>
  <si>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</si>
  <si>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</si>
  <si>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</si>
  <si>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</si>
  <si>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</si>
  <si>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</si>
  <si>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</si>
  <si>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</si>
  <si>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</si>
  <si>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</si>
  <si>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</si>
  <si>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</si>
  <si>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</si>
  <si>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</si>
  <si>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</si>
  <si>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</si>
  <si>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</si>
  <si>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</si>
  <si>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</si>
  <si>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</si>
  <si>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</si>
  <si>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</si>
  <si>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</si>
  <si>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</si>
  <si>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</si>
  <si>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</si>
  <si>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</si>
  <si>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</si>
  <si>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</si>
  <si>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</si>
  <si>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</si>
  <si>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</si>
  <si>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</si>
  <si>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</si>
  <si>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</si>
  <si>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</si>
  <si>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</si>
  <si>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</si>
  <si>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</si>
  <si>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</si>
  <si>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</si>
  <si>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</si>
  <si>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</si>
  <si>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</si>
  <si>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</si>
  <si>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</si>
  <si>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</si>
  <si>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</si>
  <si>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</si>
  <si>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</si>
  <si>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</si>
  <si>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</si>
  <si>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Riohacha</t>
  </si>
  <si>
    <t>Servicios Personales</t>
  </si>
  <si>
    <t>Gastos Generales</t>
  </si>
  <si>
    <t>IMPRESOS Y PUBLIC.</t>
  </si>
  <si>
    <t>MATERIALES Y SUMINIS.</t>
  </si>
  <si>
    <t>Marzo</t>
  </si>
  <si>
    <t>Abril</t>
  </si>
  <si>
    <t>ACTIVIDADES</t>
  </si>
  <si>
    <t>ACTIV 1</t>
  </si>
  <si>
    <t>ACTIV 2</t>
  </si>
  <si>
    <t>ACTIV 3</t>
  </si>
  <si>
    <t>ACTIV 4</t>
  </si>
  <si>
    <t>ACTIV 5</t>
  </si>
  <si>
    <t>ACTIV 6</t>
  </si>
  <si>
    <t>Febrero</t>
  </si>
  <si>
    <t xml:space="preserve">APORTE ADICIÓN: </t>
  </si>
  <si>
    <t>Julio</t>
  </si>
  <si>
    <t>Secretaria General</t>
  </si>
  <si>
    <t>Diciembre</t>
  </si>
  <si>
    <t>Riohacha- Fonseca</t>
  </si>
  <si>
    <t>Numero de eventos realizados a los funcionarios y sus familias</t>
  </si>
  <si>
    <t>Secretaria General- Luz Maria</t>
  </si>
  <si>
    <t>Acreditacion de la certificacion de la calidad</t>
  </si>
  <si>
    <t>Riohacha - Fonseca</t>
  </si>
  <si>
    <t>Equipo de Mejora</t>
  </si>
  <si>
    <t>Generar el cumplimiento de las normas de gestion de calidad</t>
  </si>
  <si>
    <t>Total de recursos recaudado con referencia al total recursos facturados por concepto de Tasa de Uso del Agua.</t>
  </si>
  <si>
    <t>Porcentaje de recuperación de la cartera morosa</t>
  </si>
  <si>
    <t>Número de asesorías a los Municipios</t>
  </si>
  <si>
    <t>Porcentaje de cumplimiento de ejecución presupuestal</t>
  </si>
  <si>
    <t>Número de seguimientos a los instrumentos de planificación</t>
  </si>
  <si>
    <t>15 Municipios de La Guajira</t>
  </si>
  <si>
    <t>Codigo: PE-F-51</t>
  </si>
  <si>
    <t>Página: 1 de 1</t>
  </si>
  <si>
    <t>VERSIÓN</t>
  </si>
  <si>
    <t>FECHA</t>
  </si>
  <si>
    <t>12 DE ENERO DE 2010</t>
  </si>
  <si>
    <t xml:space="preserve">APORTE PREUPUESTO NACIONAL: </t>
  </si>
  <si>
    <t xml:space="preserve">RECURSOS ADMINISTRADOS: </t>
  </si>
  <si>
    <t>0510-0900-1</t>
  </si>
  <si>
    <t>Numero de instalaciones fisicas remodeladas y adoptadas.</t>
  </si>
  <si>
    <t>Formulación de de la estrategia de la sostenibilidad financiera</t>
  </si>
  <si>
    <t>NOMBRE DEL PROYECTO</t>
  </si>
  <si>
    <t>GESTION ADMINISTRATIVA Y FINANCIERA</t>
  </si>
  <si>
    <t>Grupo de Gestión Financiera</t>
  </si>
  <si>
    <t>APORTE DE LA NACIÓN:</t>
  </si>
  <si>
    <t>Página: 1 de 2</t>
  </si>
  <si>
    <t xml:space="preserve">NOMBRE DEL PROYECTO: </t>
  </si>
  <si>
    <t>GESTIÓN ADMINSITRATIVA Y FINANCIERA</t>
  </si>
  <si>
    <t>GESTIÓN ADMINISTRATIVA Y FINANCIERA</t>
  </si>
  <si>
    <t>Realizar eventos de Bienestar Social y Salud Ocupacional</t>
  </si>
  <si>
    <t>Construcción, ampliación, adecuación, remodelación, dotación y mantenimiento de instalaciones fisicas.</t>
  </si>
  <si>
    <t>Mayo</t>
  </si>
  <si>
    <t>Septiembre</t>
  </si>
  <si>
    <t>Capacitación en las competencias laborales (Gestión Administrativa, Financiera y Ambiental) de los consejeros y funcionarios de Corpoguajira.</t>
  </si>
  <si>
    <t>Noviembre</t>
  </si>
  <si>
    <t>Numero de capacitaciones realizadas</t>
  </si>
  <si>
    <t>Diseño e implementación de un sistema de gestión del talento humano.</t>
  </si>
  <si>
    <t xml:space="preserve">Adecuacion y construccion Sede principal y  laboratorio </t>
  </si>
  <si>
    <t>Formulación estrategia sostenibilidad financiera.</t>
  </si>
  <si>
    <t>Capacitación competencias laborales a consejeros y funcionarios de Corpoguajira.</t>
  </si>
  <si>
    <t>Implementacion de un sistema gestión del talento humano.</t>
  </si>
  <si>
    <t>Realización eventos de Bienestar Social.</t>
  </si>
  <si>
    <t>Incentivos a funcionarios de Corpoguajira.</t>
  </si>
  <si>
    <t>Promoción corporativa del sistema de gestión de calidad</t>
  </si>
  <si>
    <t>Tulio Fonseca Pitre</t>
  </si>
  <si>
    <t>PRESUPUESTO</t>
  </si>
  <si>
    <t>Impuestos - Tasas y Multas</t>
  </si>
  <si>
    <t>Comunicaciones y Transporte</t>
  </si>
  <si>
    <t>Al Interior del Departamento</t>
  </si>
  <si>
    <t>Convenios - Contratos</t>
  </si>
  <si>
    <t>Organización de archivos de gestion</t>
  </si>
  <si>
    <t>Elaboracion y ajuste de las tablas de retencion documental</t>
  </si>
  <si>
    <t>Sistematizacion y actualizacion de la base de datos</t>
  </si>
  <si>
    <t>30.jun</t>
  </si>
  <si>
    <t>inicial</t>
  </si>
  <si>
    <t>la actividad 8 organización de archivo de gestion.</t>
  </si>
  <si>
    <t>se trasladó de gestion de control interno a gestion administrativa la suma de CINCUENTA Y CINCO MILLONES DE PESOS, para la actividad</t>
  </si>
  <si>
    <t>para un total de sesenta y cinco millones a esa actividad.</t>
  </si>
  <si>
    <t>PLAN OPERATIVO ANUAL DE INVERSIONES - POAI - 2011                                                    CUARTA VERSION</t>
  </si>
  <si>
    <t>PLAN OPERATIVO ANUAL DE INVERSIONES - POAI - 2011                                                                                   CUARTA VERSION</t>
  </si>
  <si>
    <t>PLAN OPERATIVO ANUAL DE INVERSIONES - POAI - 2011                                                                                          CUARTA VERSION</t>
  </si>
  <si>
    <t>PLAN OPERATIVO ANUAL DE INVERSIONES - POAI - 2011                                                                                  CUARTA VERSION</t>
  </si>
  <si>
    <t>PLAN OPERATIVO ANUAL DE INVERSIONES - POAI - 2011                                  CUARTA VERSION</t>
  </si>
  <si>
    <t>PLAN OPERATIVO ANUAL DE INVERSIONES - POAI - 2011      CUARTA VERSION</t>
  </si>
  <si>
    <t>PLAN OPERATIVO ANUAL DE INVERSIONES - POAI - 2011                                                                                     CUARTA VERSION</t>
  </si>
  <si>
    <t>PLAN OPERATIVO ANUAL DE INVERSIONES - POAI - 2011                              CUARTA VERSION</t>
  </si>
</sst>
</file>

<file path=xl/styles.xml><?xml version="1.0" encoding="utf-8"?>
<styleSheet xmlns="http://schemas.openxmlformats.org/spreadsheetml/2006/main">
  <numFmts count="6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</numFmts>
  <fonts count="43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8"/>
      <color indexed="8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8"/>
      <name val="Verdana"/>
      <family val="2"/>
    </font>
    <font>
      <b/>
      <i/>
      <sz val="9"/>
      <name val="Arial Narrow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2" fillId="0" borderId="0"/>
  </cellStyleXfs>
  <cellXfs count="37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Continuous"/>
    </xf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0" fontId="13" fillId="3" borderId="2" xfId="0" applyFont="1" applyFill="1" applyBorder="1" applyAlignment="1">
      <alignment horizontal="center" vertical="center" wrapText="1"/>
    </xf>
    <xf numFmtId="3" fontId="14" fillId="0" borderId="3" xfId="0" applyNumberFormat="1" applyFont="1" applyBorder="1"/>
    <xf numFmtId="3" fontId="15" fillId="0" borderId="3" xfId="0" applyNumberFormat="1" applyFont="1" applyBorder="1"/>
    <xf numFmtId="3" fontId="14" fillId="0" borderId="3" xfId="0" applyNumberFormat="1" applyFont="1" applyBorder="1" applyAlignment="1">
      <alignment horizontal="right"/>
    </xf>
    <xf numFmtId="3" fontId="14" fillId="3" borderId="4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3" xfId="0" applyFont="1" applyBorder="1"/>
    <xf numFmtId="0" fontId="15" fillId="0" borderId="3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68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3" fontId="23" fillId="0" borderId="1" xfId="0" applyNumberFormat="1" applyFont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3" fontId="5" fillId="0" borderId="0" xfId="0" applyNumberFormat="1" applyFont="1" applyFill="1"/>
    <xf numFmtId="0" fontId="20" fillId="0" borderId="0" xfId="3" applyFont="1" applyBorder="1"/>
    <xf numFmtId="167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8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5" fillId="0" borderId="0" xfId="0" applyFont="1" applyAlignment="1"/>
    <xf numFmtId="0" fontId="25" fillId="0" borderId="0" xfId="0" applyFont="1"/>
    <xf numFmtId="167" fontId="26" fillId="0" borderId="0" xfId="0" applyNumberFormat="1" applyFont="1" applyAlignment="1">
      <alignment horizontal="right" vertical="justify"/>
    </xf>
    <xf numFmtId="164" fontId="26" fillId="0" borderId="0" xfId="0" applyNumberFormat="1" applyFont="1" applyAlignment="1">
      <alignment vertical="justify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top" wrapText="1"/>
    </xf>
    <xf numFmtId="0" fontId="29" fillId="0" borderId="0" xfId="0" applyFont="1" applyAlignment="1">
      <alignment horizontal="center" vertical="justify"/>
    </xf>
    <xf numFmtId="0" fontId="28" fillId="0" borderId="0" xfId="0" applyFont="1" applyAlignment="1">
      <alignment horizontal="left" vertical="top"/>
    </xf>
    <xf numFmtId="0" fontId="28" fillId="0" borderId="0" xfId="0" applyFont="1" applyAlignment="1"/>
    <xf numFmtId="0" fontId="28" fillId="0" borderId="0" xfId="0" applyFont="1"/>
    <xf numFmtId="167" fontId="29" fillId="0" borderId="0" xfId="0" applyNumberFormat="1" applyFont="1" applyAlignment="1">
      <alignment horizontal="right" vertical="justify"/>
    </xf>
    <xf numFmtId="164" fontId="29" fillId="0" borderId="0" xfId="0" applyNumberFormat="1" applyFont="1" applyAlignment="1">
      <alignment vertical="justify"/>
    </xf>
    <xf numFmtId="0" fontId="29" fillId="0" borderId="0" xfId="0" applyFont="1" applyAlignment="1">
      <alignment horizontal="left" vertical="justify"/>
    </xf>
    <xf numFmtId="0" fontId="30" fillId="0" borderId="1" xfId="0" applyFont="1" applyBorder="1" applyAlignment="1"/>
    <xf numFmtId="165" fontId="29" fillId="0" borderId="0" xfId="2" applyFont="1" applyAlignment="1">
      <alignment horizontal="right" vertical="justify"/>
    </xf>
    <xf numFmtId="166" fontId="29" fillId="0" borderId="0" xfId="1" applyFont="1" applyAlignment="1">
      <alignment vertical="justify"/>
    </xf>
    <xf numFmtId="165" fontId="29" fillId="0" borderId="0" xfId="2" applyFont="1" applyAlignment="1">
      <alignment vertical="justify"/>
    </xf>
    <xf numFmtId="0" fontId="0" fillId="0" borderId="0" xfId="0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center"/>
    </xf>
    <xf numFmtId="0" fontId="28" fillId="0" borderId="0" xfId="0" applyFont="1" applyAlignment="1">
      <alignment horizontal="left" vertical="justify"/>
    </xf>
    <xf numFmtId="0" fontId="24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1" xfId="0" applyFont="1" applyBorder="1" applyAlignment="1"/>
    <xf numFmtId="0" fontId="10" fillId="0" borderId="0" xfId="0" applyFont="1" applyBorder="1" applyAlignment="1"/>
    <xf numFmtId="0" fontId="32" fillId="0" borderId="0" xfId="0" applyFont="1" applyAlignment="1">
      <alignment horizontal="left" vertical="justify"/>
    </xf>
    <xf numFmtId="0" fontId="33" fillId="0" borderId="0" xfId="0" applyFont="1"/>
    <xf numFmtId="0" fontId="33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166" fontId="3" fillId="0" borderId="1" xfId="1" applyFont="1" applyBorder="1" applyAlignment="1">
      <alignment vertical="top" wrapText="1"/>
    </xf>
    <xf numFmtId="166" fontId="2" fillId="0" borderId="1" xfId="1" applyFont="1" applyBorder="1" applyAlignment="1">
      <alignment vertical="top" wrapText="1"/>
    </xf>
    <xf numFmtId="166" fontId="18" fillId="0" borderId="1" xfId="1" applyFont="1" applyBorder="1"/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3" fillId="3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3" fontId="27" fillId="0" borderId="3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3" fontId="27" fillId="0" borderId="1" xfId="0" applyNumberFormat="1" applyFont="1" applyBorder="1" applyAlignment="1">
      <alignment horizontal="center" vertical="top" wrapText="1"/>
    </xf>
    <xf numFmtId="3" fontId="27" fillId="0" borderId="1" xfId="0" applyNumberFormat="1" applyFont="1" applyBorder="1" applyAlignment="1">
      <alignment horizontal="right" vertical="top" wrapText="1"/>
    </xf>
    <xf numFmtId="0" fontId="27" fillId="0" borderId="1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vertical="top" wrapText="1"/>
    </xf>
    <xf numFmtId="3" fontId="33" fillId="0" borderId="1" xfId="0" applyNumberFormat="1" applyFont="1" applyBorder="1" applyAlignment="1">
      <alignment horizontal="right" vertical="top" wrapText="1"/>
    </xf>
    <xf numFmtId="166" fontId="27" fillId="0" borderId="3" xfId="1" applyFont="1" applyBorder="1" applyAlignment="1">
      <alignment horizontal="right" vertical="top" wrapText="1"/>
    </xf>
    <xf numFmtId="166" fontId="27" fillId="0" borderId="1" xfId="1" applyFont="1" applyBorder="1" applyAlignment="1">
      <alignment horizontal="right" vertical="top" wrapText="1"/>
    </xf>
    <xf numFmtId="166" fontId="33" fillId="0" borderId="1" xfId="1" applyFont="1" applyBorder="1" applyAlignment="1">
      <alignment horizontal="right" vertical="top" wrapText="1"/>
    </xf>
    <xf numFmtId="0" fontId="27" fillId="0" borderId="0" xfId="0" applyFont="1"/>
    <xf numFmtId="0" fontId="33" fillId="0" borderId="0" xfId="0" applyFont="1" applyAlignment="1"/>
    <xf numFmtId="0" fontId="33" fillId="3" borderId="4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3" fontId="33" fillId="3" borderId="5" xfId="0" applyNumberFormat="1" applyFont="1" applyFill="1" applyBorder="1" applyAlignment="1">
      <alignment horizontal="center" vertical="center" wrapText="1"/>
    </xf>
    <xf numFmtId="3" fontId="33" fillId="3" borderId="6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3" fontId="27" fillId="0" borderId="3" xfId="0" applyNumberFormat="1" applyFont="1" applyBorder="1" applyAlignment="1">
      <alignment horizontal="right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right" vertical="center" wrapText="1"/>
    </xf>
    <xf numFmtId="1" fontId="25" fillId="0" borderId="1" xfId="0" applyNumberFormat="1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/>
    </xf>
    <xf numFmtId="169" fontId="25" fillId="0" borderId="1" xfId="1" applyNumberFormat="1" applyFont="1" applyFill="1" applyBorder="1" applyAlignment="1">
      <alignment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/>
    </xf>
    <xf numFmtId="169" fontId="25" fillId="0" borderId="1" xfId="1" applyNumberFormat="1" applyFont="1" applyFill="1" applyBorder="1" applyAlignment="1">
      <alignment horizontal="right" vertical="center" wrapText="1"/>
    </xf>
    <xf numFmtId="169" fontId="25" fillId="0" borderId="1" xfId="0" applyNumberFormat="1" applyFont="1" applyBorder="1" applyAlignment="1">
      <alignment vertical="center"/>
    </xf>
    <xf numFmtId="0" fontId="34" fillId="0" borderId="1" xfId="0" applyFont="1" applyBorder="1" applyAlignment="1">
      <alignment horizontal="left" vertical="top" wrapText="1"/>
    </xf>
    <xf numFmtId="0" fontId="33" fillId="0" borderId="0" xfId="0" applyFont="1" applyAlignment="1">
      <alignment vertical="top" wrapText="1"/>
    </xf>
    <xf numFmtId="3" fontId="33" fillId="0" borderId="0" xfId="0" applyNumberFormat="1" applyFont="1" applyAlignment="1">
      <alignment horizontal="right" vertical="top" wrapText="1"/>
    </xf>
    <xf numFmtId="0" fontId="35" fillId="3" borderId="2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0" xfId="0" applyFont="1" applyAlignment="1">
      <alignment vertical="top" wrapText="1"/>
    </xf>
    <xf numFmtId="166" fontId="33" fillId="0" borderId="1" xfId="1" applyFont="1" applyBorder="1" applyAlignment="1">
      <alignment vertical="top" wrapText="1"/>
    </xf>
    <xf numFmtId="0" fontId="33" fillId="3" borderId="4" xfId="0" applyFont="1" applyFill="1" applyBorder="1" applyAlignment="1">
      <alignment horizontal="left" vertical="center" wrapText="1"/>
    </xf>
    <xf numFmtId="0" fontId="33" fillId="3" borderId="6" xfId="0" applyFont="1" applyFill="1" applyBorder="1" applyAlignment="1">
      <alignment horizontal="center" vertical="top" wrapText="1"/>
    </xf>
    <xf numFmtId="0" fontId="33" fillId="0" borderId="3" xfId="0" applyFont="1" applyBorder="1" applyAlignment="1">
      <alignment horizontal="left" vertical="center" wrapText="1"/>
    </xf>
    <xf numFmtId="3" fontId="33" fillId="0" borderId="3" xfId="0" applyNumberFormat="1" applyFont="1" applyBorder="1" applyAlignment="1">
      <alignment horizontal="right" vertical="top" wrapText="1"/>
    </xf>
    <xf numFmtId="3" fontId="31" fillId="0" borderId="1" xfId="0" applyNumberFormat="1" applyFont="1" applyFill="1" applyBorder="1" applyAlignment="1">
      <alignment horizontal="right"/>
    </xf>
    <xf numFmtId="3" fontId="36" fillId="0" borderId="1" xfId="0" applyNumberFormat="1" applyFont="1" applyFill="1" applyBorder="1" applyAlignment="1">
      <alignment horizontal="right"/>
    </xf>
    <xf numFmtId="3" fontId="19" fillId="0" borderId="0" xfId="0" applyNumberFormat="1" applyFont="1" applyAlignment="1"/>
    <xf numFmtId="0" fontId="38" fillId="0" borderId="0" xfId="0" applyFont="1" applyAlignment="1">
      <alignment horizontal="left" vertical="justify"/>
    </xf>
    <xf numFmtId="3" fontId="31" fillId="0" borderId="0" xfId="0" applyNumberFormat="1" applyFont="1" applyAlignment="1">
      <alignment horizontal="centerContinuous"/>
    </xf>
    <xf numFmtId="3" fontId="37" fillId="0" borderId="0" xfId="0" applyNumberFormat="1" applyFont="1" applyAlignment="1"/>
    <xf numFmtId="3" fontId="31" fillId="0" borderId="0" xfId="0" quotePrefix="1" applyNumberFormat="1" applyFont="1" applyAlignment="1">
      <alignment horizontal="left"/>
    </xf>
    <xf numFmtId="3" fontId="31" fillId="0" borderId="0" xfId="0" applyNumberFormat="1" applyFont="1"/>
    <xf numFmtId="3" fontId="31" fillId="0" borderId="0" xfId="0" applyNumberFormat="1" applyFont="1" applyAlignment="1">
      <alignment horizontal="center"/>
    </xf>
    <xf numFmtId="3" fontId="37" fillId="0" borderId="0" xfId="0" applyNumberFormat="1" applyFont="1"/>
    <xf numFmtId="3" fontId="37" fillId="3" borderId="4" xfId="0" applyNumberFormat="1" applyFont="1" applyFill="1" applyBorder="1" applyAlignment="1">
      <alignment horizontal="center"/>
    </xf>
    <xf numFmtId="3" fontId="37" fillId="3" borderId="5" xfId="0" applyNumberFormat="1" applyFont="1" applyFill="1" applyBorder="1" applyAlignment="1">
      <alignment horizontal="center"/>
    </xf>
    <xf numFmtId="3" fontId="37" fillId="3" borderId="6" xfId="0" applyNumberFormat="1" applyFont="1" applyFill="1" applyBorder="1" applyAlignment="1">
      <alignment horizontal="center"/>
    </xf>
    <xf numFmtId="3" fontId="37" fillId="0" borderId="3" xfId="0" applyNumberFormat="1" applyFont="1" applyBorder="1"/>
    <xf numFmtId="166" fontId="37" fillId="2" borderId="3" xfId="1" applyFont="1" applyFill="1" applyBorder="1" applyAlignment="1">
      <alignment horizontal="right"/>
    </xf>
    <xf numFmtId="166" fontId="37" fillId="0" borderId="3" xfId="1" applyFont="1" applyBorder="1" applyAlignment="1">
      <alignment horizontal="right"/>
    </xf>
    <xf numFmtId="166" fontId="37" fillId="0" borderId="1" xfId="1" applyFont="1" applyBorder="1" applyAlignment="1">
      <alignment horizontal="right"/>
    </xf>
    <xf numFmtId="3" fontId="31" fillId="0" borderId="1" xfId="0" applyNumberFormat="1" applyFont="1" applyBorder="1"/>
    <xf numFmtId="166" fontId="31" fillId="2" borderId="1" xfId="1" applyFont="1" applyFill="1" applyBorder="1" applyAlignment="1">
      <alignment horizontal="right"/>
    </xf>
    <xf numFmtId="166" fontId="31" fillId="0" borderId="1" xfId="1" applyFont="1" applyBorder="1" applyAlignment="1">
      <alignment horizontal="right"/>
    </xf>
    <xf numFmtId="166" fontId="31" fillId="0" borderId="0" xfId="1" applyFont="1"/>
    <xf numFmtId="3" fontId="37" fillId="0" borderId="1" xfId="0" applyNumberFormat="1" applyFont="1" applyBorder="1"/>
    <xf numFmtId="166" fontId="37" fillId="2" borderId="1" xfId="1" applyFont="1" applyFill="1" applyBorder="1" applyAlignment="1">
      <alignment horizontal="right"/>
    </xf>
    <xf numFmtId="166" fontId="31" fillId="0" borderId="1" xfId="1" applyFont="1" applyFill="1" applyBorder="1" applyAlignment="1">
      <alignment horizontal="right"/>
    </xf>
    <xf numFmtId="166" fontId="31" fillId="0" borderId="1" xfId="1" quotePrefix="1" applyFont="1" applyBorder="1" applyAlignment="1">
      <alignment horizontal="right"/>
    </xf>
    <xf numFmtId="166" fontId="37" fillId="0" borderId="1" xfId="1" applyFont="1" applyFill="1" applyBorder="1" applyAlignment="1">
      <alignment horizontal="right"/>
    </xf>
    <xf numFmtId="3" fontId="37" fillId="2" borderId="1" xfId="0" applyNumberFormat="1" applyFont="1" applyFill="1" applyBorder="1"/>
    <xf numFmtId="3" fontId="26" fillId="0" borderId="1" xfId="0" applyNumberFormat="1" applyFont="1" applyBorder="1" applyAlignment="1">
      <alignment vertical="top" wrapText="1"/>
    </xf>
    <xf numFmtId="166" fontId="27" fillId="0" borderId="1" xfId="1" applyFont="1" applyBorder="1" applyAlignment="1">
      <alignment horizontal="right" vertical="center" wrapText="1"/>
    </xf>
    <xf numFmtId="16" fontId="27" fillId="0" borderId="1" xfId="0" applyNumberFormat="1" applyFont="1" applyBorder="1" applyAlignment="1">
      <alignment horizontal="center" vertical="center" wrapText="1"/>
    </xf>
    <xf numFmtId="166" fontId="15" fillId="0" borderId="0" xfId="0" applyNumberFormat="1" applyFont="1"/>
    <xf numFmtId="0" fontId="29" fillId="0" borderId="0" xfId="0" applyFont="1" applyAlignment="1">
      <alignment horizontal="left" vertical="top"/>
    </xf>
    <xf numFmtId="0" fontId="30" fillId="0" borderId="7" xfId="0" applyFont="1" applyBorder="1" applyAlignment="1">
      <alignment vertical="top"/>
    </xf>
    <xf numFmtId="0" fontId="30" fillId="0" borderId="8" xfId="0" applyFont="1" applyBorder="1" applyAlignment="1">
      <alignment vertical="top"/>
    </xf>
    <xf numFmtId="0" fontId="30" fillId="0" borderId="3" xfId="0" applyFont="1" applyBorder="1" applyAlignment="1">
      <alignment vertical="top"/>
    </xf>
    <xf numFmtId="0" fontId="30" fillId="0" borderId="1" xfId="0" applyFont="1" applyBorder="1" applyAlignment="1">
      <alignment vertical="top"/>
    </xf>
    <xf numFmtId="166" fontId="25" fillId="0" borderId="1" xfId="1" applyFont="1" applyBorder="1" applyAlignment="1">
      <alignment horizontal="right" vertical="top" wrapText="1"/>
    </xf>
    <xf numFmtId="0" fontId="31" fillId="0" borderId="1" xfId="0" applyFont="1" applyBorder="1" applyAlignment="1"/>
    <xf numFmtId="0" fontId="31" fillId="0" borderId="7" xfId="0" applyFont="1" applyBorder="1" applyAlignment="1"/>
    <xf numFmtId="3" fontId="31" fillId="0" borderId="3" xfId="0" applyNumberFormat="1" applyFont="1" applyBorder="1" applyAlignment="1">
      <alignment horizontal="justify" vertical="top"/>
    </xf>
    <xf numFmtId="3" fontId="31" fillId="0" borderId="1" xfId="0" applyNumberFormat="1" applyFont="1" applyBorder="1" applyAlignment="1">
      <alignment horizontal="justify" vertical="top"/>
    </xf>
    <xf numFmtId="3" fontId="39" fillId="0" borderId="1" xfId="0" applyNumberFormat="1" applyFont="1" applyBorder="1" applyAlignment="1">
      <alignment horizontal="justify" vertical="top" wrapText="1"/>
    </xf>
    <xf numFmtId="3" fontId="31" fillId="0" borderId="1" xfId="0" applyNumberFormat="1" applyFont="1" applyBorder="1" applyAlignment="1">
      <alignment horizontal="justify" vertical="top" wrapText="1"/>
    </xf>
    <xf numFmtId="0" fontId="18" fillId="0" borderId="1" xfId="0" applyFont="1" applyBorder="1" applyAlignment="1"/>
    <xf numFmtId="0" fontId="40" fillId="0" borderId="1" xfId="0" applyFont="1" applyBorder="1" applyAlignment="1"/>
    <xf numFmtId="0" fontId="17" fillId="0" borderId="1" xfId="0" applyFont="1" applyBorder="1" applyAlignment="1"/>
    <xf numFmtId="0" fontId="27" fillId="0" borderId="3" xfId="0" applyFont="1" applyBorder="1" applyAlignment="1">
      <alignment horizontal="justify" vertical="top" wrapText="1"/>
    </xf>
    <xf numFmtId="166" fontId="27" fillId="0" borderId="3" xfId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justify" vertical="top" wrapText="1"/>
    </xf>
    <xf numFmtId="166" fontId="27" fillId="0" borderId="3" xfId="1" applyFont="1" applyFill="1" applyBorder="1" applyAlignment="1">
      <alignment horizontal="center" vertical="center" wrapText="1"/>
    </xf>
    <xf numFmtId="166" fontId="27" fillId="0" borderId="1" xfId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/>
    </xf>
    <xf numFmtId="17" fontId="27" fillId="0" borderId="3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justify" vertical="top" wrapText="1"/>
    </xf>
    <xf numFmtId="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justify" vertical="top"/>
    </xf>
    <xf numFmtId="9" fontId="27" fillId="0" borderId="19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166" fontId="6" fillId="0" borderId="1" xfId="0" applyNumberFormat="1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/>
    </xf>
    <xf numFmtId="0" fontId="2" fillId="0" borderId="0" xfId="0" applyFont="1" applyBorder="1" applyAlignment="1"/>
    <xf numFmtId="0" fontId="33" fillId="0" borderId="0" xfId="0" applyFont="1" applyAlignment="1">
      <alignment horizontal="left"/>
    </xf>
    <xf numFmtId="165" fontId="33" fillId="0" borderId="0" xfId="2" applyFont="1" applyAlignment="1">
      <alignment horizontal="right" vertical="justify"/>
    </xf>
    <xf numFmtId="167" fontId="33" fillId="0" borderId="0" xfId="0" applyNumberFormat="1" applyFont="1" applyAlignment="1">
      <alignment vertical="justify"/>
    </xf>
    <xf numFmtId="167" fontId="33" fillId="0" borderId="0" xfId="0" applyNumberFormat="1" applyFont="1" applyBorder="1" applyAlignment="1">
      <alignment vertical="justify"/>
    </xf>
    <xf numFmtId="165" fontId="33" fillId="0" borderId="0" xfId="2" applyFont="1" applyAlignment="1">
      <alignment vertical="justify"/>
    </xf>
    <xf numFmtId="0" fontId="33" fillId="0" borderId="0" xfId="0" applyFont="1" applyAlignment="1">
      <alignment vertical="justify"/>
    </xf>
    <xf numFmtId="165" fontId="33" fillId="0" borderId="0" xfId="0" applyNumberFormat="1" applyFont="1" applyAlignment="1">
      <alignment vertical="justify"/>
    </xf>
    <xf numFmtId="0" fontId="33" fillId="0" borderId="0" xfId="0" applyFont="1" applyBorder="1" applyAlignment="1">
      <alignment horizontal="left"/>
    </xf>
    <xf numFmtId="16" fontId="27" fillId="0" borderId="1" xfId="0" applyNumberFormat="1" applyFont="1" applyBorder="1" applyAlignment="1">
      <alignment horizontal="center" vertical="top" wrapText="1"/>
    </xf>
    <xf numFmtId="166" fontId="6" fillId="0" borderId="0" xfId="0" applyNumberFormat="1" applyFont="1"/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3" fillId="3" borderId="25" xfId="0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17" fontId="27" fillId="0" borderId="7" xfId="0" applyNumberFormat="1" applyFont="1" applyBorder="1" applyAlignment="1">
      <alignment horizontal="center" vertical="center" wrapText="1"/>
    </xf>
    <xf numFmtId="17" fontId="27" fillId="0" borderId="8" xfId="0" applyNumberFormat="1" applyFont="1" applyBorder="1" applyAlignment="1">
      <alignment horizontal="center" vertical="center" wrapText="1"/>
    </xf>
    <xf numFmtId="17" fontId="27" fillId="0" borderId="3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166" fontId="27" fillId="0" borderId="7" xfId="1" applyFont="1" applyBorder="1" applyAlignment="1">
      <alignment horizontal="center" vertical="center" wrapText="1"/>
    </xf>
    <xf numFmtId="166" fontId="27" fillId="0" borderId="8" xfId="1" applyFont="1" applyBorder="1" applyAlignment="1">
      <alignment horizontal="center" vertical="center" wrapText="1"/>
    </xf>
    <xf numFmtId="166" fontId="27" fillId="0" borderId="3" xfId="1" applyFont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left" vertical="center"/>
    </xf>
    <xf numFmtId="0" fontId="33" fillId="0" borderId="9" xfId="0" applyFont="1" applyBorder="1" applyAlignment="1">
      <alignment horizontal="left"/>
    </xf>
    <xf numFmtId="0" fontId="33" fillId="3" borderId="22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33" fillId="0" borderId="40" xfId="0" applyFont="1" applyBorder="1" applyAlignment="1">
      <alignment horizontal="left"/>
    </xf>
    <xf numFmtId="0" fontId="33" fillId="3" borderId="20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27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0" fillId="0" borderId="7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165" fontId="11" fillId="3" borderId="22" xfId="2" applyFont="1" applyFill="1" applyBorder="1" applyAlignment="1">
      <alignment horizontal="center" vertical="center" wrapText="1"/>
    </xf>
    <xf numFmtId="165" fontId="11" fillId="3" borderId="2" xfId="2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top"/>
    </xf>
    <xf numFmtId="0" fontId="33" fillId="3" borderId="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167" fontId="29" fillId="3" borderId="22" xfId="0" applyNumberFormat="1" applyFont="1" applyFill="1" applyBorder="1" applyAlignment="1">
      <alignment horizontal="center" vertical="justify"/>
    </xf>
    <xf numFmtId="0" fontId="28" fillId="0" borderId="9" xfId="0" applyFont="1" applyBorder="1" applyAlignment="1">
      <alignment horizontal="left" vertical="top"/>
    </xf>
    <xf numFmtId="0" fontId="29" fillId="0" borderId="9" xfId="0" applyFont="1" applyBorder="1" applyAlignment="1">
      <alignment horizontal="left" vertical="justify"/>
    </xf>
    <xf numFmtId="0" fontId="33" fillId="0" borderId="0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right" vertical="top" wrapText="1"/>
    </xf>
    <xf numFmtId="0" fontId="33" fillId="0" borderId="17" xfId="0" applyFont="1" applyBorder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0" fontId="33" fillId="3" borderId="29" xfId="0" applyFont="1" applyFill="1" applyBorder="1" applyAlignment="1">
      <alignment horizontal="center" vertical="center" wrapText="1"/>
    </xf>
    <xf numFmtId="0" fontId="33" fillId="3" borderId="30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0" fontId="35" fillId="3" borderId="27" xfId="0" applyFont="1" applyFill="1" applyBorder="1" applyAlignment="1">
      <alignment horizontal="center" vertical="center" wrapText="1"/>
    </xf>
    <xf numFmtId="0" fontId="35" fillId="3" borderId="28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top" wrapText="1"/>
    </xf>
    <xf numFmtId="0" fontId="33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center" vertical="top" wrapText="1"/>
    </xf>
    <xf numFmtId="0" fontId="33" fillId="0" borderId="14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26" fillId="0" borderId="1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top"/>
    </xf>
    <xf numFmtId="0" fontId="38" fillId="0" borderId="9" xfId="0" applyFont="1" applyBorder="1" applyAlignment="1">
      <alignment horizontal="left" vertical="justify"/>
    </xf>
    <xf numFmtId="3" fontId="37" fillId="3" borderId="34" xfId="0" applyNumberFormat="1" applyFont="1" applyFill="1" applyBorder="1" applyAlignment="1">
      <alignment horizontal="center"/>
    </xf>
    <xf numFmtId="3" fontId="37" fillId="3" borderId="35" xfId="0" applyNumberFormat="1" applyFont="1" applyFill="1" applyBorder="1" applyAlignment="1">
      <alignment horizontal="center"/>
    </xf>
    <xf numFmtId="3" fontId="37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3" fontId="31" fillId="3" borderId="36" xfId="0" applyNumberFormat="1" applyFont="1" applyFill="1" applyBorder="1" applyAlignment="1">
      <alignment horizontal="center"/>
    </xf>
    <xf numFmtId="3" fontId="31" fillId="3" borderId="37" xfId="0" applyNumberFormat="1" applyFont="1" applyFill="1" applyBorder="1" applyAlignment="1">
      <alignment horizontal="center"/>
    </xf>
    <xf numFmtId="3" fontId="37" fillId="3" borderId="27" xfId="0" applyNumberFormat="1" applyFont="1" applyFill="1" applyBorder="1" applyAlignment="1">
      <alignment horizontal="center"/>
    </xf>
    <xf numFmtId="3" fontId="37" fillId="3" borderId="28" xfId="0" applyNumberFormat="1" applyFont="1" applyFill="1" applyBorder="1" applyAlignment="1">
      <alignment horizontal="center"/>
    </xf>
    <xf numFmtId="3" fontId="37" fillId="3" borderId="38" xfId="0" applyNumberFormat="1" applyFont="1" applyFill="1" applyBorder="1" applyAlignment="1">
      <alignment horizontal="center" wrapText="1"/>
    </xf>
    <xf numFmtId="3" fontId="37" fillId="3" borderId="39" xfId="0" applyNumberFormat="1" applyFont="1" applyFill="1" applyBorder="1" applyAlignment="1">
      <alignment horizontal="center" wrapText="1"/>
    </xf>
    <xf numFmtId="3" fontId="37" fillId="3" borderId="4" xfId="0" applyNumberFormat="1" applyFont="1" applyFill="1" applyBorder="1" applyAlignment="1">
      <alignment horizontal="center"/>
    </xf>
    <xf numFmtId="3" fontId="37" fillId="3" borderId="5" xfId="0" applyNumberFormat="1" applyFont="1" applyFill="1" applyBorder="1" applyAlignment="1">
      <alignment horizontal="center"/>
    </xf>
    <xf numFmtId="3" fontId="37" fillId="3" borderId="6" xfId="0" applyNumberFormat="1" applyFont="1" applyFill="1" applyBorder="1" applyAlignment="1">
      <alignment horizontal="center"/>
    </xf>
    <xf numFmtId="3" fontId="15" fillId="3" borderId="36" xfId="0" applyNumberFormat="1" applyFont="1" applyFill="1" applyBorder="1" applyAlignment="1">
      <alignment horizontal="center"/>
    </xf>
    <xf numFmtId="3" fontId="15" fillId="3" borderId="37" xfId="0" applyNumberFormat="1" applyFont="1" applyFill="1" applyBorder="1" applyAlignment="1">
      <alignment horizontal="center"/>
    </xf>
    <xf numFmtId="3" fontId="14" fillId="3" borderId="27" xfId="0" applyNumberFormat="1" applyFont="1" applyFill="1" applyBorder="1" applyAlignment="1">
      <alignment horizontal="center"/>
    </xf>
    <xf numFmtId="3" fontId="14" fillId="3" borderId="28" xfId="0" applyNumberFormat="1" applyFont="1" applyFill="1" applyBorder="1" applyAlignment="1">
      <alignment horizontal="center"/>
    </xf>
    <xf numFmtId="3" fontId="14" fillId="3" borderId="4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4" fillId="3" borderId="34" xfId="0" applyNumberFormat="1" applyFont="1" applyFill="1" applyBorder="1" applyAlignment="1">
      <alignment horizontal="center"/>
    </xf>
    <xf numFmtId="3" fontId="14" fillId="3" borderId="35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66" fontId="25" fillId="4" borderId="1" xfId="1" applyFont="1" applyFill="1" applyBorder="1" applyAlignment="1">
      <alignment horizontal="right" vertical="center"/>
    </xf>
    <xf numFmtId="0" fontId="33" fillId="0" borderId="1" xfId="0" applyFont="1" applyBorder="1" applyAlignment="1">
      <alignment horizontal="left" vertical="top" wrapText="1"/>
    </xf>
    <xf numFmtId="166" fontId="25" fillId="4" borderId="1" xfId="1" applyFont="1" applyFill="1" applyBorder="1" applyAlignment="1">
      <alignment horizontal="right" vertical="top" wrapText="1"/>
    </xf>
    <xf numFmtId="166" fontId="27" fillId="4" borderId="1" xfId="1" applyFont="1" applyFill="1" applyBorder="1" applyAlignment="1">
      <alignment horizontal="right" vertical="top" wrapText="1"/>
    </xf>
    <xf numFmtId="166" fontId="27" fillId="4" borderId="1" xfId="1" applyFont="1" applyFill="1" applyBorder="1" applyAlignment="1">
      <alignment horizontal="right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RECURSOS SIG - 2009
</a:t>
            </a:r>
          </a:p>
        </c:rich>
      </c:tx>
      <c:layout>
        <c:manualLayout>
          <c:xMode val="edge"/>
          <c:yMode val="edge"/>
          <c:x val="0.14192141566719788"/>
          <c:y val="3.4055780906174615E-2"/>
        </c:manualLayout>
      </c:layout>
      <c:spPr>
        <a:noFill/>
        <a:ln w="25400">
          <a:noFill/>
        </a:ln>
      </c:spPr>
    </c:title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1161717669166442"/>
          <c:w val="0.62708719851576999"/>
          <c:h val="0.3358594141103774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4640965333878723"/>
                  <c:y val="7.836137800499815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5.0074384806702732E-2"/>
                  <c:y val="0.16518758684576196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8.511202333474549E-2"/>
                  <c:y val="-0.3866080737463343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45339975360222851"/>
                  <c:y val="4.8052705533020382E-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0.12634946605700312"/>
                  <c:y val="-8.3255182168416625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524578000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178" r="0.75000000000000178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38100</xdr:rowOff>
    </xdr:from>
    <xdr:to>
      <xdr:col>2</xdr:col>
      <xdr:colOff>238125</xdr:colOff>
      <xdr:row>5</xdr:row>
      <xdr:rowOff>114300</xdr:rowOff>
    </xdr:to>
    <xdr:pic>
      <xdr:nvPicPr>
        <xdr:cNvPr id="204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8100"/>
          <a:ext cx="19335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142875</xdr:rowOff>
    </xdr:from>
    <xdr:to>
      <xdr:col>1</xdr:col>
      <xdr:colOff>1343025</xdr:colOff>
      <xdr:row>6</xdr:row>
      <xdr:rowOff>28575</xdr:rowOff>
    </xdr:to>
    <xdr:pic>
      <xdr:nvPicPr>
        <xdr:cNvPr id="307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42875"/>
          <a:ext cx="14192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57150</xdr:rowOff>
    </xdr:from>
    <xdr:to>
      <xdr:col>1</xdr:col>
      <xdr:colOff>1400175</xdr:colOff>
      <xdr:row>5</xdr:row>
      <xdr:rowOff>152400</xdr:rowOff>
    </xdr:to>
    <xdr:pic>
      <xdr:nvPicPr>
        <xdr:cNvPr id="409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219075"/>
          <a:ext cx="16287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28575</xdr:rowOff>
    </xdr:from>
    <xdr:to>
      <xdr:col>1</xdr:col>
      <xdr:colOff>1438275</xdr:colOff>
      <xdr:row>5</xdr:row>
      <xdr:rowOff>171450</xdr:rowOff>
    </xdr:to>
    <xdr:pic>
      <xdr:nvPicPr>
        <xdr:cNvPr id="512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238125"/>
          <a:ext cx="14668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66675</xdr:rowOff>
    </xdr:from>
    <xdr:to>
      <xdr:col>1</xdr:col>
      <xdr:colOff>1409700</xdr:colOff>
      <xdr:row>5</xdr:row>
      <xdr:rowOff>200025</xdr:rowOff>
    </xdr:to>
    <xdr:pic>
      <xdr:nvPicPr>
        <xdr:cNvPr id="614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219075"/>
          <a:ext cx="1524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142875</xdr:rowOff>
    </xdr:from>
    <xdr:to>
      <xdr:col>1</xdr:col>
      <xdr:colOff>1095375</xdr:colOff>
      <xdr:row>6</xdr:row>
      <xdr:rowOff>76200</xdr:rowOff>
    </xdr:to>
    <xdr:pic>
      <xdr:nvPicPr>
        <xdr:cNvPr id="716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"/>
          <a:ext cx="16002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</xdr:col>
      <xdr:colOff>1038225</xdr:colOff>
      <xdr:row>5</xdr:row>
      <xdr:rowOff>104775</xdr:rowOff>
    </xdr:to>
    <xdr:pic>
      <xdr:nvPicPr>
        <xdr:cNvPr id="819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66675"/>
          <a:ext cx="1409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142875</xdr:rowOff>
    </xdr:from>
    <xdr:to>
      <xdr:col>1</xdr:col>
      <xdr:colOff>1343025</xdr:colOff>
      <xdr:row>6</xdr:row>
      <xdr:rowOff>28575</xdr:rowOff>
    </xdr:to>
    <xdr:pic>
      <xdr:nvPicPr>
        <xdr:cNvPr id="921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42875"/>
          <a:ext cx="1828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10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0</xdr:row>
      <xdr:rowOff>142875</xdr:rowOff>
    </xdr:from>
    <xdr:to>
      <xdr:col>1</xdr:col>
      <xdr:colOff>1343025</xdr:colOff>
      <xdr:row>6</xdr:row>
      <xdr:rowOff>28575</xdr:rowOff>
    </xdr:to>
    <xdr:pic>
      <xdr:nvPicPr>
        <xdr:cNvPr id="102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142875"/>
          <a:ext cx="14668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"/>
  <sheetViews>
    <sheetView topLeftCell="A13" workbookViewId="0">
      <selection activeCell="D19" sqref="D19:D23"/>
    </sheetView>
  </sheetViews>
  <sheetFormatPr baseColWidth="10" defaultRowHeight="12.75"/>
  <cols>
    <col min="1" max="1" width="6" style="7" customWidth="1"/>
    <col min="2" max="2" width="25.140625" style="7" customWidth="1"/>
    <col min="3" max="3" width="15.7109375" style="7" customWidth="1"/>
    <col min="4" max="4" width="15.85546875" style="7" customWidth="1"/>
    <col min="5" max="5" width="7.5703125" style="7" customWidth="1"/>
    <col min="6" max="6" width="8.7109375" style="7" customWidth="1"/>
    <col min="7" max="7" width="10.5703125" style="7" customWidth="1"/>
    <col min="8" max="8" width="15.5703125" style="7" customWidth="1"/>
    <col min="9" max="9" width="9.7109375" style="7" customWidth="1"/>
    <col min="10" max="10" width="16.7109375" style="7" customWidth="1"/>
    <col min="11" max="11" width="7.140625" style="7" customWidth="1"/>
    <col min="12" max="12" width="30.42578125" style="7" customWidth="1"/>
    <col min="13" max="16384" width="11.42578125" style="7"/>
  </cols>
  <sheetData>
    <row r="1" spans="1:14">
      <c r="A1" s="270"/>
      <c r="B1" s="271"/>
      <c r="C1" s="272"/>
      <c r="D1" s="279" t="s">
        <v>219</v>
      </c>
      <c r="E1" s="280"/>
      <c r="F1" s="280"/>
      <c r="G1" s="280"/>
      <c r="H1" s="280"/>
      <c r="I1" s="281"/>
      <c r="J1" s="92"/>
      <c r="K1" s="96"/>
    </row>
    <row r="2" spans="1:14">
      <c r="A2" s="273"/>
      <c r="B2" s="274"/>
      <c r="C2" s="275"/>
      <c r="D2" s="282"/>
      <c r="E2" s="283"/>
      <c r="F2" s="283"/>
      <c r="G2" s="283"/>
      <c r="H2" s="283"/>
      <c r="I2" s="284"/>
      <c r="J2" s="92"/>
      <c r="K2" s="96"/>
    </row>
    <row r="3" spans="1:14">
      <c r="A3" s="273"/>
      <c r="B3" s="274"/>
      <c r="C3" s="275"/>
      <c r="D3" s="282"/>
      <c r="E3" s="283"/>
      <c r="F3" s="283"/>
      <c r="G3" s="283"/>
      <c r="H3" s="283"/>
      <c r="I3" s="284"/>
      <c r="J3" s="92" t="s">
        <v>172</v>
      </c>
      <c r="K3" s="96"/>
    </row>
    <row r="4" spans="1:14">
      <c r="A4" s="273"/>
      <c r="B4" s="274"/>
      <c r="C4" s="275"/>
      <c r="D4" s="285"/>
      <c r="E4" s="286"/>
      <c r="F4" s="286"/>
      <c r="G4" s="286"/>
      <c r="H4" s="286"/>
      <c r="I4" s="287"/>
      <c r="J4" s="92" t="s">
        <v>186</v>
      </c>
      <c r="K4" s="97"/>
    </row>
    <row r="5" spans="1:14" s="18" customFormat="1" ht="13.5" customHeight="1">
      <c r="A5" s="273"/>
      <c r="B5" s="274"/>
      <c r="C5" s="275"/>
      <c r="D5" s="288" t="s">
        <v>174</v>
      </c>
      <c r="E5" s="289"/>
      <c r="F5" s="290"/>
      <c r="G5" s="288" t="s">
        <v>175</v>
      </c>
      <c r="H5" s="289"/>
      <c r="I5" s="289"/>
      <c r="J5" s="92"/>
      <c r="K5" s="96"/>
    </row>
    <row r="6" spans="1:14" ht="16.5" customHeight="1">
      <c r="A6" s="276"/>
      <c r="B6" s="277"/>
      <c r="C6" s="278"/>
      <c r="D6" s="288">
        <v>0</v>
      </c>
      <c r="E6" s="289"/>
      <c r="F6" s="290"/>
      <c r="G6" s="288" t="s">
        <v>176</v>
      </c>
      <c r="H6" s="289"/>
      <c r="I6" s="289"/>
      <c r="J6" s="92"/>
      <c r="K6" s="98"/>
    </row>
    <row r="7" spans="1:14" ht="13.5" customHeight="1">
      <c r="A7" s="256" t="s">
        <v>182</v>
      </c>
      <c r="B7" s="256"/>
      <c r="C7" s="231"/>
      <c r="D7" s="257" t="s">
        <v>183</v>
      </c>
      <c r="E7" s="257"/>
      <c r="F7" s="257"/>
      <c r="G7" s="257"/>
      <c r="H7" s="232"/>
      <c r="I7" s="232"/>
      <c r="J7" s="233"/>
      <c r="K7" s="98"/>
    </row>
    <row r="8" spans="1:14" s="10" customFormat="1" ht="14.25" customHeight="1">
      <c r="A8" s="252" t="s">
        <v>8</v>
      </c>
      <c r="B8" s="252"/>
      <c r="C8" s="234"/>
      <c r="D8" s="235">
        <f>329578000+140000000+55000000</f>
        <v>524578000</v>
      </c>
      <c r="E8" s="236"/>
      <c r="F8" s="236"/>
      <c r="G8" s="236"/>
      <c r="H8" s="237" t="s">
        <v>119</v>
      </c>
      <c r="I8" s="237" t="s">
        <v>179</v>
      </c>
      <c r="J8" s="237"/>
    </row>
    <row r="9" spans="1:14" s="10" customFormat="1" ht="15">
      <c r="A9" s="252" t="s">
        <v>177</v>
      </c>
      <c r="B9" s="252"/>
      <c r="C9" s="234"/>
      <c r="D9" s="238">
        <v>0</v>
      </c>
      <c r="E9" s="239"/>
      <c r="F9" s="239"/>
      <c r="G9" s="239"/>
      <c r="H9" s="239"/>
      <c r="I9" s="239"/>
      <c r="J9" s="239"/>
    </row>
    <row r="10" spans="1:14" s="10" customFormat="1" ht="15">
      <c r="A10" s="252" t="s">
        <v>178</v>
      </c>
      <c r="B10" s="252"/>
      <c r="C10" s="234"/>
      <c r="D10" s="240">
        <f>D8</f>
        <v>524578000</v>
      </c>
      <c r="E10" s="239"/>
      <c r="F10" s="239"/>
      <c r="G10" s="239"/>
      <c r="H10" s="239"/>
      <c r="I10" s="239"/>
      <c r="J10" s="239"/>
    </row>
    <row r="11" spans="1:14" s="9" customFormat="1" ht="14.25" thickBot="1">
      <c r="A11" s="262" t="s">
        <v>12</v>
      </c>
      <c r="B11" s="262"/>
      <c r="C11" s="241"/>
      <c r="D11" s="130"/>
      <c r="E11" s="130"/>
      <c r="F11" s="130"/>
      <c r="G11" s="130"/>
      <c r="H11" s="130"/>
      <c r="I11" s="130"/>
      <c r="J11" s="106" t="s">
        <v>13</v>
      </c>
    </row>
    <row r="12" spans="1:14" s="13" customFormat="1" ht="13.5" customHeight="1">
      <c r="A12" s="263" t="s">
        <v>51</v>
      </c>
      <c r="B12" s="265" t="s">
        <v>1</v>
      </c>
      <c r="C12" s="265" t="s">
        <v>206</v>
      </c>
      <c r="D12" s="265" t="s">
        <v>11</v>
      </c>
      <c r="E12" s="258" t="s">
        <v>0</v>
      </c>
      <c r="F12" s="258"/>
      <c r="G12" s="258"/>
      <c r="H12" s="265" t="s">
        <v>52</v>
      </c>
      <c r="I12" s="265" t="s">
        <v>53</v>
      </c>
      <c r="J12" s="247" t="s">
        <v>3</v>
      </c>
    </row>
    <row r="13" spans="1:14" s="13" customFormat="1" ht="24.75" customHeight="1" thickBot="1">
      <c r="A13" s="264"/>
      <c r="B13" s="266"/>
      <c r="C13" s="266"/>
      <c r="D13" s="266"/>
      <c r="E13" s="115" t="s">
        <v>2</v>
      </c>
      <c r="F13" s="115" t="s">
        <v>6</v>
      </c>
      <c r="G13" s="115" t="s">
        <v>139</v>
      </c>
      <c r="H13" s="266"/>
      <c r="I13" s="266"/>
      <c r="J13" s="248"/>
    </row>
    <row r="14" spans="1:14" s="13" customFormat="1" ht="39" customHeight="1">
      <c r="A14" s="80">
        <v>1</v>
      </c>
      <c r="B14" s="211" t="s">
        <v>191</v>
      </c>
      <c r="C14" s="212">
        <f>PTOXACTIV!C52</f>
        <v>40391128</v>
      </c>
      <c r="D14" s="137" t="s">
        <v>140</v>
      </c>
      <c r="E14" s="213" t="s">
        <v>192</v>
      </c>
      <c r="F14" s="213" t="s">
        <v>193</v>
      </c>
      <c r="G14" s="82">
        <v>5</v>
      </c>
      <c r="H14" s="211" t="s">
        <v>180</v>
      </c>
      <c r="I14" s="137">
        <v>2</v>
      </c>
      <c r="J14" s="137" t="s">
        <v>157</v>
      </c>
      <c r="L14" s="292"/>
      <c r="M14" s="292"/>
      <c r="N14" s="292"/>
    </row>
    <row r="15" spans="1:14" s="13" customFormat="1" ht="66.75" customHeight="1">
      <c r="A15" s="80">
        <v>2</v>
      </c>
      <c r="B15" s="214" t="s">
        <v>194</v>
      </c>
      <c r="C15" s="215">
        <f>PTOXACTIV!D52</f>
        <v>192054910</v>
      </c>
      <c r="D15" s="137" t="s">
        <v>140</v>
      </c>
      <c r="E15" s="213" t="s">
        <v>145</v>
      </c>
      <c r="F15" s="213" t="s">
        <v>195</v>
      </c>
      <c r="G15" s="82">
        <v>9</v>
      </c>
      <c r="H15" s="211" t="s">
        <v>196</v>
      </c>
      <c r="I15" s="137">
        <v>1</v>
      </c>
      <c r="J15" s="137" t="s">
        <v>161</v>
      </c>
      <c r="L15" s="293"/>
      <c r="M15" s="293"/>
      <c r="N15" s="293"/>
    </row>
    <row r="16" spans="1:14" s="13" customFormat="1" ht="27">
      <c r="A16" s="80">
        <v>3</v>
      </c>
      <c r="B16" s="84" t="s">
        <v>197</v>
      </c>
      <c r="C16" s="216">
        <f>PTOXACTIV!E52</f>
        <v>192131962</v>
      </c>
      <c r="D16" s="82" t="s">
        <v>140</v>
      </c>
      <c r="E16" s="217" t="s">
        <v>145</v>
      </c>
      <c r="F16" s="213" t="s">
        <v>156</v>
      </c>
      <c r="G16" s="82">
        <v>5</v>
      </c>
      <c r="H16" s="84"/>
      <c r="I16" s="82">
        <v>1</v>
      </c>
      <c r="J16" s="82" t="s">
        <v>205</v>
      </c>
      <c r="L16" s="292"/>
      <c r="M16" s="292"/>
      <c r="N16" s="292"/>
    </row>
    <row r="17" spans="1:14" s="13" customFormat="1" ht="54">
      <c r="A17" s="80">
        <v>4</v>
      </c>
      <c r="B17" s="211" t="s">
        <v>190</v>
      </c>
      <c r="C17" s="212">
        <f>PTOXACTIV!F52</f>
        <v>0</v>
      </c>
      <c r="D17" s="218" t="s">
        <v>159</v>
      </c>
      <c r="E17" s="219" t="s">
        <v>146</v>
      </c>
      <c r="F17" s="213" t="s">
        <v>195</v>
      </c>
      <c r="G17" s="220">
        <v>8</v>
      </c>
      <c r="H17" s="211" t="s">
        <v>160</v>
      </c>
      <c r="I17" s="137">
        <v>12</v>
      </c>
      <c r="J17" s="137" t="s">
        <v>161</v>
      </c>
      <c r="L17" s="291"/>
      <c r="M17" s="291"/>
      <c r="N17" s="291"/>
    </row>
    <row r="18" spans="1:14" s="9" customFormat="1" ht="27.75" customHeight="1">
      <c r="A18" s="81">
        <v>5</v>
      </c>
      <c r="B18" s="84" t="s">
        <v>165</v>
      </c>
      <c r="C18" s="216">
        <f>PTOXACTIV!G52</f>
        <v>0</v>
      </c>
      <c r="D18" s="218" t="s">
        <v>163</v>
      </c>
      <c r="E18" s="219" t="s">
        <v>154</v>
      </c>
      <c r="F18" s="213" t="s">
        <v>158</v>
      </c>
      <c r="G18" s="220">
        <v>11</v>
      </c>
      <c r="H18" s="84" t="s">
        <v>162</v>
      </c>
      <c r="I18" s="222">
        <v>1</v>
      </c>
      <c r="J18" s="137" t="s">
        <v>164</v>
      </c>
      <c r="K18" s="13"/>
      <c r="L18" s="294"/>
      <c r="M18" s="294"/>
      <c r="N18" s="294"/>
    </row>
    <row r="19" spans="1:14" s="9" customFormat="1" ht="81" customHeight="1">
      <c r="A19" s="267">
        <v>6</v>
      </c>
      <c r="B19" s="244" t="s">
        <v>181</v>
      </c>
      <c r="C19" s="253">
        <f>PTOXACTIV!H52</f>
        <v>100000000</v>
      </c>
      <c r="D19" s="244" t="s">
        <v>171</v>
      </c>
      <c r="E19" s="249" t="s">
        <v>145</v>
      </c>
      <c r="F19" s="249" t="s">
        <v>158</v>
      </c>
      <c r="G19" s="259">
        <v>10</v>
      </c>
      <c r="H19" s="223" t="s">
        <v>166</v>
      </c>
      <c r="I19" s="224">
        <v>0.7</v>
      </c>
      <c r="J19" s="244" t="s">
        <v>184</v>
      </c>
      <c r="K19" s="13"/>
      <c r="L19" s="48"/>
      <c r="M19" s="48"/>
      <c r="N19" s="48"/>
    </row>
    <row r="20" spans="1:14" s="9" customFormat="1" ht="40.5">
      <c r="A20" s="268"/>
      <c r="B20" s="245"/>
      <c r="C20" s="254"/>
      <c r="D20" s="245"/>
      <c r="E20" s="250"/>
      <c r="F20" s="250"/>
      <c r="G20" s="260"/>
      <c r="H20" s="84" t="s">
        <v>167</v>
      </c>
      <c r="I20" s="224">
        <v>0.55000000000000004</v>
      </c>
      <c r="J20" s="245"/>
      <c r="K20" s="13"/>
      <c r="L20" s="48"/>
      <c r="M20" s="48"/>
      <c r="N20" s="48"/>
    </row>
    <row r="21" spans="1:14" s="9" customFormat="1" ht="27">
      <c r="A21" s="268"/>
      <c r="B21" s="245"/>
      <c r="C21" s="254"/>
      <c r="D21" s="245"/>
      <c r="E21" s="250"/>
      <c r="F21" s="250"/>
      <c r="G21" s="260"/>
      <c r="H21" s="211" t="s">
        <v>168</v>
      </c>
      <c r="I21" s="218">
        <v>15</v>
      </c>
      <c r="J21" s="245"/>
      <c r="K21" s="13"/>
      <c r="L21" s="48"/>
      <c r="M21" s="48"/>
      <c r="N21" s="48"/>
    </row>
    <row r="22" spans="1:14" s="9" customFormat="1" ht="40.5">
      <c r="A22" s="268"/>
      <c r="B22" s="245"/>
      <c r="C22" s="254"/>
      <c r="D22" s="245"/>
      <c r="E22" s="250"/>
      <c r="F22" s="250"/>
      <c r="G22" s="260"/>
      <c r="H22" s="221" t="s">
        <v>169</v>
      </c>
      <c r="I22" s="225">
        <v>95</v>
      </c>
      <c r="J22" s="245"/>
      <c r="K22" s="13"/>
      <c r="L22" s="48"/>
      <c r="M22" s="48"/>
      <c r="N22" s="48"/>
    </row>
    <row r="23" spans="1:14" s="9" customFormat="1" ht="39.75" customHeight="1">
      <c r="A23" s="269"/>
      <c r="B23" s="246"/>
      <c r="C23" s="255"/>
      <c r="D23" s="246"/>
      <c r="E23" s="251"/>
      <c r="F23" s="251"/>
      <c r="G23" s="261"/>
      <c r="H23" s="84" t="s">
        <v>170</v>
      </c>
      <c r="I23" s="218">
        <v>4</v>
      </c>
      <c r="J23" s="246"/>
      <c r="K23" s="13"/>
      <c r="L23" s="48"/>
      <c r="M23" s="48"/>
      <c r="N23" s="48"/>
    </row>
    <row r="24" spans="1:14" s="9" customFormat="1" ht="11.25" customHeight="1">
      <c r="A24" s="74"/>
      <c r="B24" s="226"/>
      <c r="C24" s="227">
        <f>SUM(C14:C23)</f>
        <v>524578000</v>
      </c>
      <c r="D24" s="228"/>
      <c r="E24" s="229"/>
      <c r="F24" s="229"/>
      <c r="G24" s="75"/>
      <c r="H24" s="226"/>
      <c r="I24" s="228"/>
      <c r="J24" s="230"/>
      <c r="K24" s="13"/>
      <c r="L24" s="48"/>
      <c r="M24" s="48"/>
      <c r="N24" s="48"/>
    </row>
    <row r="25" spans="1:14" s="9" customFormat="1">
      <c r="A25" s="7"/>
      <c r="B25" s="57"/>
      <c r="C25" s="57"/>
      <c r="D25" s="7"/>
      <c r="E25" s="7"/>
      <c r="F25" s="7"/>
      <c r="G25" s="7"/>
      <c r="H25" s="7"/>
      <c r="I25" s="7"/>
      <c r="J25" s="7"/>
      <c r="K25" s="48"/>
    </row>
    <row r="26" spans="1:14" s="9" customFormat="1" ht="11.25">
      <c r="B26" s="58"/>
      <c r="C26" s="58"/>
      <c r="K26" s="48"/>
    </row>
    <row r="27" spans="1:14" s="9" customFormat="1" ht="11.25">
      <c r="B27" s="58"/>
      <c r="C27" s="58"/>
    </row>
    <row r="28" spans="1:14" s="9" customFormat="1" ht="11.25">
      <c r="B28" s="58"/>
      <c r="C28" s="58"/>
    </row>
    <row r="29" spans="1:14" s="9" customFormat="1" ht="11.25">
      <c r="B29" s="58"/>
      <c r="C29" s="58"/>
    </row>
    <row r="30" spans="1:14" s="9" customFormat="1" ht="11.25"/>
    <row r="31" spans="1:14" s="9" customFormat="1" ht="11.25"/>
    <row r="32" spans="1:14" s="9" customFormat="1" ht="11.25"/>
    <row r="33" s="9" customFormat="1" ht="11.25"/>
    <row r="34" s="9" customFormat="1" ht="11.25"/>
    <row r="35" s="9" customFormat="1" ht="11.25"/>
    <row r="36" s="9" customFormat="1" ht="11.25"/>
    <row r="37" s="9" customFormat="1" ht="11.25"/>
    <row r="38" s="9" customFormat="1" ht="11.25"/>
    <row r="39" s="9" customFormat="1" ht="11.25"/>
    <row r="40" s="9" customFormat="1" ht="11.25"/>
    <row r="41" s="9" customFormat="1" ht="11.25"/>
    <row r="42" s="9" customFormat="1" ht="11.25"/>
    <row r="43" s="9" customFormat="1" ht="11.25"/>
    <row r="44" s="9" customFormat="1" ht="11.25"/>
    <row r="45" s="9" customFormat="1" ht="11.25"/>
    <row r="46" s="9" customFormat="1" ht="11.25"/>
    <row r="47" s="9" customFormat="1" ht="11.25"/>
    <row r="48" s="9" customFormat="1" ht="11.25"/>
    <row r="49" s="9" customFormat="1" ht="11.25"/>
    <row r="50" s="9" customFormat="1" ht="11.25"/>
    <row r="51" s="9" customFormat="1" ht="11.25"/>
    <row r="52" s="9" customFormat="1" ht="11.25"/>
    <row r="53" s="9" customFormat="1" ht="11.25"/>
    <row r="54" s="9" customFormat="1" ht="11.25"/>
    <row r="55" s="9" customFormat="1" ht="11.25"/>
    <row r="56" s="9" customFormat="1" ht="11.25"/>
    <row r="57" s="9" customFormat="1" ht="11.25"/>
    <row r="58" s="9" customFormat="1" ht="11.25"/>
    <row r="59" s="9" customFormat="1" ht="11.25"/>
    <row r="60" s="9" customFormat="1" ht="11.25"/>
  </sheetData>
  <mergeCells count="33">
    <mergeCell ref="L17:N17"/>
    <mergeCell ref="L14:N14"/>
    <mergeCell ref="L16:N16"/>
    <mergeCell ref="L15:N15"/>
    <mergeCell ref="L18:N18"/>
    <mergeCell ref="A1:C6"/>
    <mergeCell ref="D1:I4"/>
    <mergeCell ref="D5:F5"/>
    <mergeCell ref="G5:I5"/>
    <mergeCell ref="D6:F6"/>
    <mergeCell ref="G6:I6"/>
    <mergeCell ref="A7:B7"/>
    <mergeCell ref="D7:G7"/>
    <mergeCell ref="A10:B10"/>
    <mergeCell ref="A8:B8"/>
    <mergeCell ref="J19:J23"/>
    <mergeCell ref="E19:E23"/>
    <mergeCell ref="E12:G12"/>
    <mergeCell ref="G19:G23"/>
    <mergeCell ref="A11:B11"/>
    <mergeCell ref="A12:A13"/>
    <mergeCell ref="B12:B13"/>
    <mergeCell ref="D12:D13"/>
    <mergeCell ref="A19:A23"/>
    <mergeCell ref="C12:C13"/>
    <mergeCell ref="H12:H13"/>
    <mergeCell ref="I12:I13"/>
    <mergeCell ref="B19:B23"/>
    <mergeCell ref="D19:D23"/>
    <mergeCell ref="J12:J13"/>
    <mergeCell ref="F19:F23"/>
    <mergeCell ref="A9:B9"/>
    <mergeCell ref="C19:C23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showGridLines="0" workbookViewId="0">
      <selection activeCell="F11" sqref="F11"/>
    </sheetView>
  </sheetViews>
  <sheetFormatPr baseColWidth="10" defaultRowHeight="12.75"/>
  <cols>
    <col min="1" max="1" width="5.28515625" style="19" customWidth="1"/>
    <col min="2" max="2" width="24.42578125" style="19" customWidth="1"/>
    <col min="3" max="3" width="22" style="19" customWidth="1"/>
    <col min="4" max="4" width="16.140625" style="19" customWidth="1"/>
    <col min="5" max="5" width="12.5703125" style="19" customWidth="1"/>
    <col min="6" max="7" width="8.85546875" style="19" customWidth="1"/>
    <col min="8" max="8" width="11.42578125" style="19"/>
    <col min="9" max="9" width="12.85546875" style="19" customWidth="1"/>
    <col min="10" max="10" width="13.85546875" style="19" customWidth="1"/>
    <col min="11" max="11" width="8.28515625" style="19" customWidth="1"/>
    <col min="12" max="12" width="21.140625" style="19" customWidth="1"/>
    <col min="13" max="16384" width="11.42578125" style="19"/>
  </cols>
  <sheetData>
    <row r="1" spans="1:11">
      <c r="A1" s="270"/>
      <c r="B1" s="272"/>
      <c r="C1" s="279" t="s">
        <v>220</v>
      </c>
      <c r="D1" s="280"/>
      <c r="E1" s="280"/>
      <c r="F1" s="280"/>
      <c r="G1" s="280"/>
      <c r="H1" s="281"/>
      <c r="I1" s="295" t="s">
        <v>172</v>
      </c>
      <c r="J1" s="103"/>
    </row>
    <row r="2" spans="1:11">
      <c r="A2" s="273"/>
      <c r="B2" s="275"/>
      <c r="C2" s="282"/>
      <c r="D2" s="283"/>
      <c r="E2" s="283"/>
      <c r="F2" s="283"/>
      <c r="G2" s="283"/>
      <c r="H2" s="284"/>
      <c r="I2" s="296"/>
      <c r="J2" s="103"/>
    </row>
    <row r="3" spans="1:11">
      <c r="A3" s="273"/>
      <c r="B3" s="275"/>
      <c r="C3" s="282"/>
      <c r="D3" s="283"/>
      <c r="E3" s="283"/>
      <c r="F3" s="283"/>
      <c r="G3" s="283"/>
      <c r="H3" s="284"/>
      <c r="I3" s="297"/>
      <c r="J3" s="103"/>
    </row>
    <row r="4" spans="1:11">
      <c r="A4" s="273"/>
      <c r="B4" s="275"/>
      <c r="C4" s="285"/>
      <c r="D4" s="286"/>
      <c r="E4" s="286"/>
      <c r="F4" s="286"/>
      <c r="G4" s="286"/>
      <c r="H4" s="287"/>
      <c r="I4" s="197" t="s">
        <v>173</v>
      </c>
      <c r="J4" s="103"/>
    </row>
    <row r="5" spans="1:11" ht="13.5">
      <c r="A5" s="273"/>
      <c r="B5" s="275"/>
      <c r="C5" s="288" t="s">
        <v>174</v>
      </c>
      <c r="D5" s="289"/>
      <c r="E5" s="290"/>
      <c r="F5" s="288" t="s">
        <v>175</v>
      </c>
      <c r="G5" s="289"/>
      <c r="H5" s="289"/>
      <c r="I5" s="200"/>
      <c r="J5" s="103"/>
    </row>
    <row r="6" spans="1:11" ht="18" customHeight="1">
      <c r="A6" s="273"/>
      <c r="B6" s="275"/>
      <c r="C6" s="301">
        <v>0</v>
      </c>
      <c r="D6" s="302"/>
      <c r="E6" s="303"/>
      <c r="F6" s="301" t="s">
        <v>176</v>
      </c>
      <c r="G6" s="302"/>
      <c r="H6" s="303"/>
      <c r="I6" s="198"/>
      <c r="J6" s="103"/>
    </row>
    <row r="7" spans="1:11" ht="15.75" customHeight="1">
      <c r="A7" s="276"/>
      <c r="B7" s="278"/>
      <c r="C7" s="304"/>
      <c r="D7" s="305"/>
      <c r="E7" s="306"/>
      <c r="F7" s="304"/>
      <c r="G7" s="305"/>
      <c r="H7" s="306"/>
      <c r="I7" s="199"/>
      <c r="J7" s="103"/>
    </row>
    <row r="8" spans="1:11" ht="15.75" customHeight="1">
      <c r="A8" s="316" t="s">
        <v>7</v>
      </c>
      <c r="B8" s="316"/>
      <c r="C8" s="309" t="s">
        <v>183</v>
      </c>
      <c r="D8" s="309"/>
      <c r="E8" s="309"/>
      <c r="F8" s="309"/>
      <c r="G8" s="309"/>
      <c r="H8" s="309"/>
      <c r="I8" s="101" t="s">
        <v>119</v>
      </c>
      <c r="J8" s="101" t="str">
        <f>'POA-01'!I8</f>
        <v>0510-0900-1</v>
      </c>
      <c r="K8" s="100"/>
    </row>
    <row r="9" spans="1:11" ht="16.5">
      <c r="A9" s="312" t="s">
        <v>8</v>
      </c>
      <c r="B9" s="312"/>
      <c r="C9" s="78">
        <f>'POA-01'!D8</f>
        <v>524578000</v>
      </c>
      <c r="D9" s="104"/>
      <c r="E9" s="104"/>
      <c r="F9" s="104"/>
      <c r="G9" s="104"/>
      <c r="H9" s="104"/>
      <c r="I9" s="104"/>
      <c r="J9" s="87"/>
    </row>
    <row r="10" spans="1:11" ht="16.5">
      <c r="A10" s="312" t="s">
        <v>185</v>
      </c>
      <c r="B10" s="312"/>
      <c r="C10" s="79">
        <f>'POA-01'!D9</f>
        <v>0</v>
      </c>
      <c r="D10" s="104"/>
      <c r="E10" s="104"/>
      <c r="F10" s="104"/>
      <c r="G10" s="104"/>
      <c r="H10" s="104"/>
      <c r="I10" s="104"/>
      <c r="J10" s="87"/>
    </row>
    <row r="11" spans="1:11" ht="16.5">
      <c r="A11" s="312" t="s">
        <v>178</v>
      </c>
      <c r="B11" s="312"/>
      <c r="C11" s="79">
        <f>'POA-01'!D10</f>
        <v>524578000</v>
      </c>
      <c r="D11" s="104"/>
      <c r="E11" s="104"/>
      <c r="F11" s="104"/>
      <c r="G11" s="104"/>
      <c r="H11" s="104"/>
      <c r="I11" s="104"/>
      <c r="J11" s="87"/>
    </row>
    <row r="12" spans="1:11">
      <c r="A12" s="76"/>
      <c r="B12" s="76"/>
      <c r="C12" s="76"/>
      <c r="D12" s="76"/>
      <c r="E12" s="76"/>
      <c r="F12" s="76"/>
      <c r="G12" s="76"/>
      <c r="H12" s="76"/>
      <c r="I12" s="76"/>
      <c r="J12" s="76"/>
    </row>
    <row r="13" spans="1:11" ht="14.25" thickBot="1">
      <c r="A13" s="105" t="s">
        <v>20</v>
      </c>
      <c r="B13" s="105"/>
      <c r="C13" s="105"/>
      <c r="D13" s="105"/>
      <c r="E13" s="105"/>
      <c r="F13" s="105"/>
      <c r="G13" s="105"/>
      <c r="H13" s="105"/>
      <c r="I13" s="105"/>
      <c r="J13" s="106" t="s">
        <v>21</v>
      </c>
    </row>
    <row r="14" spans="1:11">
      <c r="A14" s="314" t="s">
        <v>51</v>
      </c>
      <c r="B14" s="310" t="s">
        <v>14</v>
      </c>
      <c r="C14" s="310" t="s">
        <v>15</v>
      </c>
      <c r="D14" s="310" t="s">
        <v>16</v>
      </c>
      <c r="E14" s="310" t="s">
        <v>0</v>
      </c>
      <c r="F14" s="310"/>
      <c r="G14" s="310"/>
      <c r="H14" s="310"/>
      <c r="I14" s="299" t="s">
        <v>25</v>
      </c>
      <c r="J14" s="307" t="s">
        <v>18</v>
      </c>
    </row>
    <row r="15" spans="1:11" ht="18.75" thickBot="1">
      <c r="A15" s="315"/>
      <c r="B15" s="311"/>
      <c r="C15" s="311"/>
      <c r="D15" s="311"/>
      <c r="E15" s="38" t="s">
        <v>2</v>
      </c>
      <c r="F15" s="38" t="s">
        <v>4</v>
      </c>
      <c r="G15" s="38" t="s">
        <v>5</v>
      </c>
      <c r="H15" s="38" t="s">
        <v>24</v>
      </c>
      <c r="I15" s="300"/>
      <c r="J15" s="308"/>
    </row>
    <row r="16" spans="1:11">
      <c r="A16" s="298" t="s">
        <v>22</v>
      </c>
      <c r="B16" s="298"/>
      <c r="C16" s="298"/>
      <c r="D16" s="298"/>
      <c r="E16" s="298"/>
      <c r="F16" s="298"/>
      <c r="G16" s="298"/>
      <c r="H16" s="298"/>
      <c r="I16" s="298"/>
      <c r="J16" s="298"/>
    </row>
    <row r="17" spans="1:10">
      <c r="A17" s="21"/>
      <c r="B17" s="21"/>
      <c r="C17" s="21"/>
      <c r="D17" s="21"/>
      <c r="E17" s="59"/>
      <c r="F17" s="59"/>
      <c r="G17" s="60"/>
      <c r="H17" s="1"/>
      <c r="I17" s="61"/>
      <c r="J17" s="107"/>
    </row>
    <row r="18" spans="1:10">
      <c r="A18" s="21"/>
      <c r="B18" s="21"/>
      <c r="C18" s="21"/>
      <c r="D18" s="21"/>
      <c r="E18" s="59"/>
      <c r="F18" s="59"/>
      <c r="G18" s="60"/>
      <c r="H18" s="1"/>
      <c r="I18" s="61"/>
      <c r="J18" s="107"/>
    </row>
    <row r="19" spans="1:10">
      <c r="A19" s="21"/>
      <c r="B19" s="21"/>
      <c r="C19" s="21"/>
      <c r="D19" s="21"/>
      <c r="E19" s="21"/>
      <c r="F19" s="59"/>
      <c r="G19" s="60"/>
      <c r="H19" s="1"/>
      <c r="I19" s="61"/>
      <c r="J19" s="107">
        <f t="shared" ref="J19:J25" si="0">+G19*I19</f>
        <v>0</v>
      </c>
    </row>
    <row r="20" spans="1:10">
      <c r="A20" s="21"/>
      <c r="B20" s="21"/>
      <c r="C20" s="21"/>
      <c r="D20" s="21"/>
      <c r="E20" s="21"/>
      <c r="F20" s="59"/>
      <c r="G20" s="60"/>
      <c r="H20" s="1"/>
      <c r="I20" s="61"/>
      <c r="J20" s="107">
        <f t="shared" si="0"/>
        <v>0</v>
      </c>
    </row>
    <row r="21" spans="1:10">
      <c r="A21" s="21"/>
      <c r="B21" s="21"/>
      <c r="C21" s="21"/>
      <c r="D21" s="21"/>
      <c r="E21" s="21"/>
      <c r="F21" s="59"/>
      <c r="G21" s="60"/>
      <c r="H21" s="1"/>
      <c r="I21" s="61"/>
      <c r="J21" s="107">
        <f t="shared" si="0"/>
        <v>0</v>
      </c>
    </row>
    <row r="22" spans="1:10">
      <c r="A22" s="21"/>
      <c r="B22" s="21"/>
      <c r="C22" s="21"/>
      <c r="D22" s="21"/>
      <c r="E22" s="21"/>
      <c r="F22" s="59"/>
      <c r="G22" s="60"/>
      <c r="H22" s="1"/>
      <c r="I22" s="61"/>
      <c r="J22" s="107">
        <f t="shared" si="0"/>
        <v>0</v>
      </c>
    </row>
    <row r="23" spans="1:10">
      <c r="A23" s="1"/>
      <c r="B23" s="2"/>
      <c r="C23" s="2"/>
      <c r="D23" s="2"/>
      <c r="E23" s="2"/>
      <c r="F23" s="59"/>
      <c r="G23" s="60"/>
      <c r="H23" s="1"/>
      <c r="I23" s="61"/>
      <c r="J23" s="107">
        <f t="shared" si="0"/>
        <v>0</v>
      </c>
    </row>
    <row r="24" spans="1:10">
      <c r="A24" s="1"/>
      <c r="B24" s="2"/>
      <c r="C24" s="2"/>
      <c r="D24" s="2"/>
      <c r="E24" s="2"/>
      <c r="F24" s="59"/>
      <c r="G24" s="60"/>
      <c r="H24" s="1"/>
      <c r="I24" s="61"/>
      <c r="J24" s="107">
        <f t="shared" si="0"/>
        <v>0</v>
      </c>
    </row>
    <row r="25" spans="1:10">
      <c r="A25" s="1"/>
      <c r="B25" s="2"/>
      <c r="C25" s="2"/>
      <c r="D25" s="2"/>
      <c r="E25" s="2"/>
      <c r="F25" s="59"/>
      <c r="G25" s="60"/>
      <c r="H25" s="1"/>
      <c r="I25" s="61"/>
      <c r="J25" s="107">
        <f t="shared" si="0"/>
        <v>0</v>
      </c>
    </row>
    <row r="26" spans="1:10">
      <c r="A26" s="313" t="s">
        <v>23</v>
      </c>
      <c r="B26" s="313"/>
      <c r="C26" s="313"/>
      <c r="D26" s="313"/>
      <c r="E26" s="3"/>
      <c r="F26" s="3"/>
      <c r="G26" s="3"/>
      <c r="H26" s="6"/>
      <c r="I26" s="5" t="s">
        <v>120</v>
      </c>
      <c r="J26" s="108">
        <f>SUM(J17:J25)</f>
        <v>0</v>
      </c>
    </row>
    <row r="27" spans="1:10">
      <c r="A27" s="1"/>
      <c r="B27" s="2"/>
      <c r="C27" s="2"/>
      <c r="D27" s="21"/>
      <c r="E27" s="3"/>
      <c r="F27" s="3"/>
      <c r="G27" s="6"/>
      <c r="H27" s="1"/>
      <c r="I27" s="5"/>
      <c r="J27" s="109"/>
    </row>
    <row r="28" spans="1:10">
      <c r="A28" s="1"/>
      <c r="B28" s="2"/>
      <c r="C28" s="2"/>
      <c r="D28" s="21"/>
      <c r="E28" s="3"/>
      <c r="F28" s="3"/>
      <c r="G28" s="6"/>
      <c r="H28" s="1"/>
      <c r="I28" s="5"/>
      <c r="J28" s="109"/>
    </row>
    <row r="29" spans="1:10">
      <c r="A29" s="20"/>
      <c r="B29" s="20"/>
      <c r="C29" s="20"/>
      <c r="D29" s="21"/>
      <c r="E29" s="3"/>
      <c r="F29" s="3"/>
      <c r="G29" s="6"/>
      <c r="H29" s="1"/>
      <c r="I29" s="5"/>
      <c r="J29" s="109"/>
    </row>
    <row r="30" spans="1:10">
      <c r="A30" s="1"/>
      <c r="B30" s="2"/>
      <c r="C30" s="2"/>
      <c r="D30" s="21"/>
      <c r="E30" s="3"/>
      <c r="F30" s="3"/>
      <c r="G30" s="6"/>
      <c r="H30" s="1"/>
      <c r="I30" s="5"/>
      <c r="J30" s="109"/>
    </row>
    <row r="31" spans="1:10">
      <c r="A31" s="1"/>
      <c r="B31" s="2"/>
      <c r="C31" s="2"/>
      <c r="D31" s="21"/>
      <c r="E31" s="4"/>
      <c r="F31" s="4"/>
      <c r="G31" s="16"/>
      <c r="H31" s="1"/>
      <c r="I31" s="2"/>
      <c r="J31" s="109"/>
    </row>
    <row r="32" spans="1:10">
      <c r="A32" s="62"/>
      <c r="B32" s="16"/>
      <c r="C32" s="16"/>
      <c r="D32" s="63"/>
      <c r="E32" s="16"/>
      <c r="F32" s="16"/>
      <c r="G32" s="16"/>
      <c r="H32" s="62"/>
      <c r="I32" s="5" t="s">
        <v>120</v>
      </c>
      <c r="J32" s="110">
        <f>SUM(J27:J31)</f>
        <v>0</v>
      </c>
    </row>
    <row r="33" spans="1:10">
      <c r="A33" s="64"/>
      <c r="B33" s="65"/>
      <c r="C33" s="65"/>
      <c r="D33" s="65"/>
      <c r="E33" s="65"/>
      <c r="F33" s="65"/>
      <c r="G33" s="65"/>
      <c r="H33" s="65"/>
      <c r="I33" s="64"/>
      <c r="J33" s="64"/>
    </row>
    <row r="34" spans="1:10">
      <c r="A34" s="64"/>
      <c r="B34" s="64"/>
      <c r="C34" s="64"/>
      <c r="D34" s="64"/>
      <c r="E34" s="64"/>
      <c r="F34" s="64"/>
      <c r="G34" s="64"/>
      <c r="H34" s="64"/>
      <c r="I34" s="66" t="s">
        <v>31</v>
      </c>
      <c r="J34" s="111">
        <f>+J26+J32</f>
        <v>0</v>
      </c>
    </row>
  </sheetData>
  <mergeCells count="21">
    <mergeCell ref="A26:D26"/>
    <mergeCell ref="C1:H4"/>
    <mergeCell ref="C5:E5"/>
    <mergeCell ref="F5:H5"/>
    <mergeCell ref="A14:A15"/>
    <mergeCell ref="B14:B15"/>
    <mergeCell ref="C14:C15"/>
    <mergeCell ref="A8:B8"/>
    <mergeCell ref="A9:B9"/>
    <mergeCell ref="A11:B11"/>
    <mergeCell ref="E14:H14"/>
    <mergeCell ref="I1:I3"/>
    <mergeCell ref="A16:J16"/>
    <mergeCell ref="I14:I15"/>
    <mergeCell ref="C6:E7"/>
    <mergeCell ref="F6:H7"/>
    <mergeCell ref="J14:J15"/>
    <mergeCell ref="A1:B7"/>
    <mergeCell ref="C8:H8"/>
    <mergeCell ref="D14:D15"/>
    <mergeCell ref="A10:B10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showGridLines="0" workbookViewId="0">
      <selection activeCell="E10" sqref="E10"/>
    </sheetView>
  </sheetViews>
  <sheetFormatPr baseColWidth="10" defaultRowHeight="12.75"/>
  <cols>
    <col min="1" max="1" width="6" style="7" customWidth="1"/>
    <col min="2" max="2" width="25.7109375" style="7" customWidth="1"/>
    <col min="3" max="3" width="22.5703125" style="7" customWidth="1"/>
    <col min="4" max="4" width="10.5703125" style="7" customWidth="1"/>
    <col min="5" max="8" width="12.7109375" style="7" customWidth="1"/>
    <col min="9" max="9" width="16.28515625" style="7" customWidth="1"/>
    <col min="10" max="16384" width="11.42578125" style="7"/>
  </cols>
  <sheetData>
    <row r="1" spans="1:10">
      <c r="A1" s="270"/>
      <c r="B1" s="272"/>
      <c r="C1" s="279" t="s">
        <v>221</v>
      </c>
      <c r="D1" s="280"/>
      <c r="E1" s="280"/>
      <c r="F1" s="280"/>
      <c r="G1" s="280"/>
      <c r="H1" s="281"/>
      <c r="I1" s="92"/>
      <c r="J1" s="112"/>
    </row>
    <row r="2" spans="1:10" ht="16.5" customHeight="1">
      <c r="A2" s="273"/>
      <c r="B2" s="275"/>
      <c r="C2" s="282"/>
      <c r="D2" s="283"/>
      <c r="E2" s="283"/>
      <c r="F2" s="283"/>
      <c r="G2" s="283"/>
      <c r="H2" s="284"/>
      <c r="I2" s="92"/>
      <c r="J2" s="112"/>
    </row>
    <row r="3" spans="1:10" ht="15.75" customHeight="1">
      <c r="A3" s="273"/>
      <c r="B3" s="275"/>
      <c r="C3" s="282"/>
      <c r="D3" s="283"/>
      <c r="E3" s="283"/>
      <c r="F3" s="283"/>
      <c r="G3" s="283"/>
      <c r="H3" s="284"/>
      <c r="I3" s="92" t="s">
        <v>172</v>
      </c>
      <c r="J3" s="112"/>
    </row>
    <row r="4" spans="1:10" ht="15.75" customHeight="1">
      <c r="A4" s="273"/>
      <c r="B4" s="275"/>
      <c r="C4" s="285"/>
      <c r="D4" s="286"/>
      <c r="E4" s="286"/>
      <c r="F4" s="286"/>
      <c r="G4" s="286"/>
      <c r="H4" s="287"/>
      <c r="I4" s="92" t="s">
        <v>173</v>
      </c>
      <c r="J4" s="112"/>
    </row>
    <row r="5" spans="1:10" ht="13.5">
      <c r="A5" s="273"/>
      <c r="B5" s="275"/>
      <c r="C5" s="288" t="s">
        <v>174</v>
      </c>
      <c r="D5" s="289"/>
      <c r="E5" s="290"/>
      <c r="F5" s="288" t="s">
        <v>175</v>
      </c>
      <c r="G5" s="289"/>
      <c r="H5" s="289"/>
      <c r="I5" s="92"/>
      <c r="J5" s="112"/>
    </row>
    <row r="6" spans="1:10" s="18" customFormat="1" ht="19.5" customHeight="1">
      <c r="A6" s="273"/>
      <c r="B6" s="275"/>
      <c r="C6" s="288">
        <v>0</v>
      </c>
      <c r="D6" s="289"/>
      <c r="E6" s="290"/>
      <c r="F6" s="288" t="s">
        <v>176</v>
      </c>
      <c r="G6" s="289"/>
      <c r="H6" s="289"/>
      <c r="I6" s="92"/>
      <c r="J6" s="113"/>
    </row>
    <row r="7" spans="1:10" ht="15" customHeight="1">
      <c r="A7" s="276"/>
      <c r="B7" s="278"/>
      <c r="C7" s="102"/>
      <c r="D7" s="102"/>
      <c r="E7" s="102"/>
      <c r="F7" s="102"/>
      <c r="G7" s="102"/>
      <c r="H7" s="102"/>
      <c r="I7" s="102"/>
      <c r="J7" s="114"/>
    </row>
    <row r="8" spans="1:10" s="10" customFormat="1" ht="15" customHeight="1">
      <c r="A8" s="316" t="s">
        <v>7</v>
      </c>
      <c r="B8" s="316"/>
      <c r="C8" s="312" t="s">
        <v>183</v>
      </c>
      <c r="D8" s="312"/>
      <c r="E8" s="312"/>
      <c r="F8" s="312"/>
      <c r="G8" s="312"/>
      <c r="H8" s="91" t="s">
        <v>119</v>
      </c>
      <c r="I8" s="85" t="str">
        <f>'POA-01'!I8</f>
        <v>0510-0900-1</v>
      </c>
      <c r="J8" s="11"/>
    </row>
    <row r="9" spans="1:10" s="10" customFormat="1" ht="15" customHeight="1">
      <c r="A9" s="86"/>
      <c r="B9" s="86"/>
      <c r="C9" s="104"/>
      <c r="D9" s="104"/>
      <c r="E9" s="104"/>
      <c r="F9" s="104"/>
      <c r="G9" s="104"/>
      <c r="H9" s="99"/>
      <c r="I9" s="99"/>
      <c r="J9" s="11"/>
    </row>
    <row r="10" spans="1:10" s="10" customFormat="1" ht="16.5">
      <c r="A10" s="312" t="s">
        <v>8</v>
      </c>
      <c r="B10" s="312"/>
      <c r="C10" s="93">
        <f>'POA-01'!D8</f>
        <v>524578000</v>
      </c>
      <c r="D10" s="104"/>
      <c r="E10" s="104"/>
      <c r="F10" s="104"/>
      <c r="G10" s="104"/>
      <c r="H10" s="104"/>
      <c r="I10" s="104"/>
      <c r="J10" s="11"/>
    </row>
    <row r="11" spans="1:10" s="10" customFormat="1" ht="16.5">
      <c r="A11" s="312" t="s">
        <v>185</v>
      </c>
      <c r="B11" s="312"/>
      <c r="C11" s="94">
        <f>'POA-01'!D9</f>
        <v>0</v>
      </c>
      <c r="D11" s="104"/>
      <c r="E11" s="104"/>
      <c r="F11" s="104"/>
      <c r="G11" s="104"/>
      <c r="H11" s="104"/>
      <c r="I11" s="104"/>
      <c r="J11" s="11"/>
    </row>
    <row r="12" spans="1:10" s="10" customFormat="1" ht="16.5">
      <c r="A12" s="312" t="s">
        <v>178</v>
      </c>
      <c r="B12" s="312"/>
      <c r="C12" s="95">
        <f>'POA-01'!D10</f>
        <v>524578000</v>
      </c>
      <c r="D12" s="104"/>
      <c r="E12" s="104"/>
      <c r="F12" s="104"/>
      <c r="G12" s="104"/>
      <c r="H12" s="104"/>
      <c r="I12" s="104"/>
      <c r="J12" s="11"/>
    </row>
    <row r="13" spans="1:10" s="10" customFormat="1" ht="16.5">
      <c r="A13" s="88"/>
      <c r="B13" s="88"/>
      <c r="C13" s="88"/>
      <c r="D13" s="88"/>
      <c r="E13" s="88"/>
      <c r="F13" s="88"/>
      <c r="G13" s="88"/>
      <c r="H13" s="88"/>
      <c r="I13" s="88"/>
    </row>
    <row r="14" spans="1:10">
      <c r="A14" s="77"/>
      <c r="B14" s="77"/>
      <c r="C14" s="77"/>
      <c r="D14" s="77"/>
      <c r="E14" s="77"/>
      <c r="F14" s="77"/>
      <c r="G14" s="77"/>
      <c r="H14" s="77"/>
      <c r="I14" s="77"/>
    </row>
    <row r="15" spans="1:10" s="12" customFormat="1" ht="14.25" thickBot="1">
      <c r="A15" s="105" t="s">
        <v>33</v>
      </c>
      <c r="B15" s="105"/>
      <c r="C15" s="105"/>
      <c r="D15" s="105"/>
      <c r="E15" s="105"/>
      <c r="F15" s="105"/>
      <c r="G15" s="105"/>
      <c r="H15" s="105"/>
      <c r="I15" s="106" t="s">
        <v>34</v>
      </c>
    </row>
    <row r="16" spans="1:10" s="13" customFormat="1" ht="14.25" customHeight="1">
      <c r="A16" s="263" t="s">
        <v>51</v>
      </c>
      <c r="B16" s="258" t="s">
        <v>28</v>
      </c>
      <c r="C16" s="258" t="s">
        <v>29</v>
      </c>
      <c r="D16" s="265" t="s">
        <v>30</v>
      </c>
      <c r="E16" s="319" t="s">
        <v>26</v>
      </c>
      <c r="F16" s="319"/>
      <c r="G16" s="258" t="s">
        <v>27</v>
      </c>
      <c r="H16" s="258"/>
      <c r="I16" s="247" t="s">
        <v>38</v>
      </c>
    </row>
    <row r="17" spans="1:11" s="13" customFormat="1" ht="14.25" thickBot="1">
      <c r="A17" s="264"/>
      <c r="B17" s="317"/>
      <c r="C17" s="317"/>
      <c r="D17" s="266"/>
      <c r="E17" s="115" t="s">
        <v>17</v>
      </c>
      <c r="F17" s="115" t="s">
        <v>31</v>
      </c>
      <c r="G17" s="115" t="s">
        <v>32</v>
      </c>
      <c r="H17" s="115" t="s">
        <v>31</v>
      </c>
      <c r="I17" s="248"/>
    </row>
    <row r="18" spans="1:11" s="9" customFormat="1" ht="13.5">
      <c r="A18" s="116">
        <v>1</v>
      </c>
      <c r="B18" s="117"/>
      <c r="C18" s="117"/>
      <c r="D18" s="116"/>
      <c r="E18" s="118"/>
      <c r="F18" s="118"/>
      <c r="G18" s="127">
        <v>0</v>
      </c>
      <c r="H18" s="127">
        <f t="shared" ref="H18:H27" si="0">+F18*G18</f>
        <v>0</v>
      </c>
      <c r="I18" s="118"/>
      <c r="K18" s="23"/>
    </row>
    <row r="19" spans="1:11" s="9" customFormat="1" ht="13.5">
      <c r="A19" s="119">
        <v>2</v>
      </c>
      <c r="B19" s="120"/>
      <c r="C19" s="120"/>
      <c r="D19" s="116"/>
      <c r="E19" s="121"/>
      <c r="F19" s="121"/>
      <c r="G19" s="128">
        <v>0</v>
      </c>
      <c r="H19" s="128">
        <f t="shared" si="0"/>
        <v>0</v>
      </c>
      <c r="I19" s="118"/>
      <c r="K19" s="23"/>
    </row>
    <row r="20" spans="1:11" s="9" customFormat="1" ht="13.5">
      <c r="A20" s="119">
        <v>3</v>
      </c>
      <c r="B20" s="120"/>
      <c r="C20" s="120"/>
      <c r="D20" s="116"/>
      <c r="E20" s="121"/>
      <c r="F20" s="121"/>
      <c r="G20" s="128">
        <v>0</v>
      </c>
      <c r="H20" s="128">
        <f t="shared" si="0"/>
        <v>0</v>
      </c>
      <c r="I20" s="118"/>
    </row>
    <row r="21" spans="1:11" s="9" customFormat="1" ht="13.5">
      <c r="A21" s="119">
        <v>4</v>
      </c>
      <c r="B21" s="120"/>
      <c r="C21" s="120"/>
      <c r="D21" s="116"/>
      <c r="E21" s="121"/>
      <c r="F21" s="121"/>
      <c r="G21" s="128">
        <v>0</v>
      </c>
      <c r="H21" s="128">
        <f t="shared" si="0"/>
        <v>0</v>
      </c>
      <c r="I21" s="118"/>
      <c r="K21" s="23"/>
    </row>
    <row r="22" spans="1:11" s="9" customFormat="1" ht="13.5">
      <c r="A22" s="119">
        <v>5</v>
      </c>
      <c r="B22" s="120"/>
      <c r="C22" s="120"/>
      <c r="D22" s="116"/>
      <c r="E22" s="121"/>
      <c r="F22" s="121"/>
      <c r="G22" s="128">
        <v>0</v>
      </c>
      <c r="H22" s="128">
        <f t="shared" si="0"/>
        <v>0</v>
      </c>
      <c r="I22" s="118"/>
      <c r="K22" s="23"/>
    </row>
    <row r="23" spans="1:11" s="9" customFormat="1" ht="13.5">
      <c r="A23" s="119">
        <v>6</v>
      </c>
      <c r="B23" s="120"/>
      <c r="C23" s="120"/>
      <c r="D23" s="116"/>
      <c r="E23" s="121"/>
      <c r="F23" s="121"/>
      <c r="G23" s="128">
        <v>0</v>
      </c>
      <c r="H23" s="128">
        <f t="shared" si="0"/>
        <v>0</v>
      </c>
      <c r="I23" s="118"/>
      <c r="K23" s="23"/>
    </row>
    <row r="24" spans="1:11" s="9" customFormat="1" ht="13.5">
      <c r="A24" s="119">
        <v>7</v>
      </c>
      <c r="B24" s="120"/>
      <c r="C24" s="120"/>
      <c r="D24" s="116"/>
      <c r="E24" s="121"/>
      <c r="F24" s="121"/>
      <c r="G24" s="128">
        <v>0</v>
      </c>
      <c r="H24" s="128">
        <f t="shared" si="0"/>
        <v>0</v>
      </c>
      <c r="I24" s="118"/>
    </row>
    <row r="25" spans="1:11" s="9" customFormat="1" ht="13.5">
      <c r="A25" s="119">
        <v>8</v>
      </c>
      <c r="B25" s="120"/>
      <c r="C25" s="120"/>
      <c r="D25" s="116"/>
      <c r="E25" s="122"/>
      <c r="F25" s="121"/>
      <c r="G25" s="128">
        <v>0</v>
      </c>
      <c r="H25" s="128">
        <f t="shared" si="0"/>
        <v>0</v>
      </c>
      <c r="I25" s="118"/>
      <c r="K25" s="23"/>
    </row>
    <row r="26" spans="1:11" s="9" customFormat="1" ht="13.5">
      <c r="A26" s="119">
        <v>9</v>
      </c>
      <c r="B26" s="120"/>
      <c r="C26" s="120"/>
      <c r="D26" s="116"/>
      <c r="E26" s="122"/>
      <c r="F26" s="121"/>
      <c r="G26" s="128">
        <v>0</v>
      </c>
      <c r="H26" s="128">
        <f t="shared" si="0"/>
        <v>0</v>
      </c>
      <c r="I26" s="118"/>
      <c r="K26" s="23"/>
    </row>
    <row r="27" spans="1:11" s="9" customFormat="1" ht="13.5">
      <c r="A27" s="119"/>
      <c r="B27" s="120"/>
      <c r="C27" s="120"/>
      <c r="D27" s="123"/>
      <c r="E27" s="122"/>
      <c r="F27" s="122"/>
      <c r="G27" s="128">
        <v>0</v>
      </c>
      <c r="H27" s="128">
        <f t="shared" si="0"/>
        <v>0</v>
      </c>
      <c r="I27" s="122"/>
    </row>
    <row r="28" spans="1:11" s="9" customFormat="1" ht="13.5">
      <c r="A28" s="318" t="s">
        <v>19</v>
      </c>
      <c r="B28" s="318"/>
      <c r="C28" s="125"/>
      <c r="D28" s="124"/>
      <c r="E28" s="126"/>
      <c r="F28" s="126"/>
      <c r="G28" s="129">
        <v>0</v>
      </c>
      <c r="H28" s="129">
        <f>SUM(H18:H27)</f>
        <v>0</v>
      </c>
      <c r="I28" s="126"/>
      <c r="K28" s="23"/>
    </row>
    <row r="30" spans="1:11">
      <c r="H30" s="71"/>
    </row>
  </sheetData>
  <mergeCells count="19">
    <mergeCell ref="A28:B28"/>
    <mergeCell ref="A10:B10"/>
    <mergeCell ref="C1:H4"/>
    <mergeCell ref="C5:E5"/>
    <mergeCell ref="F5:H5"/>
    <mergeCell ref="F6:H6"/>
    <mergeCell ref="C8:G8"/>
    <mergeCell ref="E16:F16"/>
    <mergeCell ref="G16:H16"/>
    <mergeCell ref="A8:B8"/>
    <mergeCell ref="A1:B7"/>
    <mergeCell ref="C6:E6"/>
    <mergeCell ref="A12:B12"/>
    <mergeCell ref="A11:B11"/>
    <mergeCell ref="I16:I17"/>
    <mergeCell ref="D16:D17"/>
    <mergeCell ref="B16:B17"/>
    <mergeCell ref="A16:A17"/>
    <mergeCell ref="C16:C17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showGridLines="0" workbookViewId="0">
      <selection activeCell="E10" sqref="E10"/>
    </sheetView>
  </sheetViews>
  <sheetFormatPr baseColWidth="10" defaultRowHeight="12.75"/>
  <cols>
    <col min="1" max="1" width="5.140625" style="7" customWidth="1"/>
    <col min="2" max="2" width="26.5703125" style="7" customWidth="1"/>
    <col min="3" max="3" width="21.28515625" style="7" customWidth="1"/>
    <col min="4" max="4" width="8.28515625" style="7" customWidth="1"/>
    <col min="5" max="5" width="10.28515625" style="7" customWidth="1"/>
    <col min="6" max="7" width="11.42578125" style="7"/>
    <col min="8" max="8" width="15.7109375" style="7" customWidth="1"/>
    <col min="9" max="9" width="12.85546875" style="7" customWidth="1"/>
    <col min="10" max="16384" width="11.42578125" style="7"/>
  </cols>
  <sheetData>
    <row r="1" spans="1:10" ht="16.5" customHeight="1">
      <c r="A1" s="270"/>
      <c r="B1" s="272"/>
      <c r="C1" s="279" t="s">
        <v>222</v>
      </c>
      <c r="D1" s="280"/>
      <c r="E1" s="280"/>
      <c r="F1" s="280"/>
      <c r="G1" s="280"/>
      <c r="H1" s="281"/>
      <c r="I1" s="92"/>
    </row>
    <row r="2" spans="1:10" ht="15" customHeight="1">
      <c r="A2" s="273"/>
      <c r="B2" s="275"/>
      <c r="C2" s="282"/>
      <c r="D2" s="283"/>
      <c r="E2" s="283"/>
      <c r="F2" s="283"/>
      <c r="G2" s="283"/>
      <c r="H2" s="284"/>
      <c r="I2" s="92"/>
    </row>
    <row r="3" spans="1:10" ht="14.25" customHeight="1">
      <c r="A3" s="273"/>
      <c r="B3" s="275"/>
      <c r="C3" s="282"/>
      <c r="D3" s="283"/>
      <c r="E3" s="283"/>
      <c r="F3" s="283"/>
      <c r="G3" s="283"/>
      <c r="H3" s="284"/>
      <c r="I3" s="92" t="s">
        <v>172</v>
      </c>
    </row>
    <row r="4" spans="1:10" ht="14.25" customHeight="1">
      <c r="A4" s="273"/>
      <c r="B4" s="275"/>
      <c r="C4" s="285"/>
      <c r="D4" s="286"/>
      <c r="E4" s="286"/>
      <c r="F4" s="286"/>
      <c r="G4" s="286"/>
      <c r="H4" s="287"/>
      <c r="I4" s="92" t="s">
        <v>173</v>
      </c>
    </row>
    <row r="5" spans="1:10" ht="15" customHeight="1">
      <c r="A5" s="273"/>
      <c r="B5" s="275"/>
      <c r="C5" s="288" t="s">
        <v>174</v>
      </c>
      <c r="D5" s="289"/>
      <c r="E5" s="290"/>
      <c r="F5" s="288" t="s">
        <v>175</v>
      </c>
      <c r="G5" s="289"/>
      <c r="H5" s="289"/>
      <c r="I5" s="92"/>
    </row>
    <row r="6" spans="1:10" s="18" customFormat="1" ht="12.75" customHeight="1">
      <c r="A6" s="273"/>
      <c r="B6" s="275"/>
      <c r="C6" s="288">
        <v>0</v>
      </c>
      <c r="D6" s="289"/>
      <c r="E6" s="290"/>
      <c r="F6" s="288" t="s">
        <v>176</v>
      </c>
      <c r="G6" s="289"/>
      <c r="H6" s="289"/>
      <c r="I6" s="92"/>
      <c r="J6" s="17"/>
    </row>
    <row r="7" spans="1:10" s="10" customFormat="1" ht="14.25" customHeight="1">
      <c r="A7" s="276"/>
      <c r="B7" s="278"/>
      <c r="C7" s="102"/>
      <c r="D7" s="102"/>
      <c r="E7" s="102"/>
      <c r="F7" s="102"/>
      <c r="G7" s="102"/>
      <c r="H7" s="102"/>
      <c r="I7" s="102"/>
      <c r="J7" s="11"/>
    </row>
    <row r="8" spans="1:10" s="10" customFormat="1" ht="15" customHeight="1">
      <c r="A8" s="320" t="s">
        <v>187</v>
      </c>
      <c r="B8" s="320"/>
      <c r="C8" s="321" t="s">
        <v>183</v>
      </c>
      <c r="D8" s="321"/>
      <c r="E8" s="321"/>
      <c r="F8" s="104"/>
      <c r="G8" s="168" t="s">
        <v>119</v>
      </c>
      <c r="H8" s="168" t="str">
        <f>'POA-01'!I8</f>
        <v>0510-0900-1</v>
      </c>
      <c r="I8" s="104"/>
      <c r="J8" s="11"/>
    </row>
    <row r="9" spans="1:10" s="10" customFormat="1" ht="16.5">
      <c r="A9" s="312" t="s">
        <v>8</v>
      </c>
      <c r="B9" s="312"/>
      <c r="C9" s="93">
        <f>'POA-01'!D8</f>
        <v>524578000</v>
      </c>
      <c r="D9" s="104"/>
      <c r="E9" s="104"/>
      <c r="F9" s="104"/>
      <c r="G9" s="104"/>
      <c r="H9" s="104"/>
      <c r="I9" s="104"/>
      <c r="J9" s="11"/>
    </row>
    <row r="10" spans="1:10" s="10" customFormat="1" ht="16.5">
      <c r="A10" s="312" t="s">
        <v>155</v>
      </c>
      <c r="B10" s="312"/>
      <c r="C10" s="90">
        <f>'POA-01'!D9</f>
        <v>0</v>
      </c>
      <c r="D10" s="104"/>
      <c r="E10" s="104"/>
      <c r="F10" s="104"/>
      <c r="G10" s="104"/>
      <c r="H10" s="104"/>
      <c r="I10" s="104"/>
      <c r="J10" s="11"/>
    </row>
    <row r="11" spans="1:10" s="10" customFormat="1" ht="16.5">
      <c r="A11" s="312" t="s">
        <v>9</v>
      </c>
      <c r="B11" s="312"/>
      <c r="C11" s="94">
        <f>'POA-01'!D10</f>
        <v>524578000</v>
      </c>
      <c r="D11" s="104"/>
      <c r="E11" s="104"/>
      <c r="F11" s="104"/>
      <c r="G11" s="104"/>
      <c r="H11" s="104"/>
      <c r="I11" s="104"/>
      <c r="J11" s="11"/>
    </row>
    <row r="12" spans="1:10" s="9" customFormat="1" ht="13.5">
      <c r="A12" s="130"/>
      <c r="B12" s="130"/>
      <c r="C12" s="130"/>
      <c r="D12" s="130"/>
      <c r="E12" s="130"/>
      <c r="F12" s="130"/>
      <c r="G12" s="130"/>
      <c r="H12" s="130"/>
      <c r="I12" s="130"/>
    </row>
    <row r="13" spans="1:10" s="12" customFormat="1" ht="14.25" thickBot="1">
      <c r="A13" s="131" t="s">
        <v>36</v>
      </c>
      <c r="B13" s="105"/>
      <c r="C13" s="105"/>
      <c r="D13" s="105"/>
      <c r="E13" s="105"/>
      <c r="F13" s="105"/>
      <c r="G13" s="105"/>
      <c r="H13" s="106" t="s">
        <v>37</v>
      </c>
      <c r="I13" s="105"/>
    </row>
    <row r="14" spans="1:10" s="13" customFormat="1" ht="27.75" thickBot="1">
      <c r="A14" s="132" t="s">
        <v>51</v>
      </c>
      <c r="B14" s="133" t="s">
        <v>35</v>
      </c>
      <c r="C14" s="133" t="s">
        <v>29</v>
      </c>
      <c r="D14" s="134" t="s">
        <v>30</v>
      </c>
      <c r="E14" s="134" t="s">
        <v>26</v>
      </c>
      <c r="F14" s="134" t="s">
        <v>41</v>
      </c>
      <c r="G14" s="134" t="s">
        <v>40</v>
      </c>
      <c r="H14" s="135" t="s">
        <v>39</v>
      </c>
      <c r="I14" s="136"/>
    </row>
    <row r="15" spans="1:10" s="13" customFormat="1" ht="24.75" customHeight="1">
      <c r="A15" s="137">
        <v>1</v>
      </c>
      <c r="B15" s="138"/>
      <c r="C15" s="139"/>
      <c r="D15" s="140"/>
      <c r="E15" s="141"/>
      <c r="F15" s="142"/>
      <c r="G15" s="140">
        <f t="shared" ref="G15:G21" si="0">+E15*F15</f>
        <v>0</v>
      </c>
      <c r="H15" s="143" t="s">
        <v>146</v>
      </c>
      <c r="I15" s="144"/>
    </row>
    <row r="16" spans="1:10" s="13" customFormat="1" ht="13.5">
      <c r="A16" s="82">
        <v>2</v>
      </c>
      <c r="B16" s="138"/>
      <c r="C16" s="145"/>
      <c r="D16" s="142"/>
      <c r="E16" s="146"/>
      <c r="F16" s="142"/>
      <c r="G16" s="140">
        <f t="shared" si="0"/>
        <v>0</v>
      </c>
      <c r="H16" s="143" t="s">
        <v>146</v>
      </c>
      <c r="I16" s="136"/>
    </row>
    <row r="17" spans="1:9" s="13" customFormat="1" ht="13.5">
      <c r="A17" s="82">
        <v>3</v>
      </c>
      <c r="B17" s="147"/>
      <c r="C17" s="145"/>
      <c r="D17" s="142"/>
      <c r="E17" s="146"/>
      <c r="F17" s="142"/>
      <c r="G17" s="140">
        <f t="shared" si="0"/>
        <v>0</v>
      </c>
      <c r="H17" s="146" t="s">
        <v>145</v>
      </c>
      <c r="I17" s="136"/>
    </row>
    <row r="18" spans="1:9" s="13" customFormat="1" ht="13.5">
      <c r="A18" s="82">
        <v>4</v>
      </c>
      <c r="B18" s="148"/>
      <c r="C18" s="145"/>
      <c r="D18" s="142"/>
      <c r="E18" s="146"/>
      <c r="F18" s="149"/>
      <c r="G18" s="140">
        <f t="shared" si="0"/>
        <v>0</v>
      </c>
      <c r="H18" s="150" t="s">
        <v>154</v>
      </c>
      <c r="I18" s="136"/>
    </row>
    <row r="19" spans="1:9" s="13" customFormat="1" ht="13.5">
      <c r="A19" s="82">
        <v>5</v>
      </c>
      <c r="B19" s="151"/>
      <c r="C19" s="145"/>
      <c r="D19" s="142"/>
      <c r="E19" s="146"/>
      <c r="F19" s="152"/>
      <c r="G19" s="140">
        <f t="shared" si="0"/>
        <v>0</v>
      </c>
      <c r="H19" s="150" t="s">
        <v>154</v>
      </c>
      <c r="I19" s="136"/>
    </row>
    <row r="20" spans="1:9" s="13" customFormat="1" ht="13.5">
      <c r="A20" s="82">
        <v>6</v>
      </c>
      <c r="B20" s="151"/>
      <c r="C20" s="145"/>
      <c r="D20" s="142"/>
      <c r="E20" s="146"/>
      <c r="F20" s="153"/>
      <c r="G20" s="142">
        <f t="shared" si="0"/>
        <v>0</v>
      </c>
      <c r="H20" s="150" t="s">
        <v>154</v>
      </c>
      <c r="I20" s="136"/>
    </row>
    <row r="21" spans="1:9" s="13" customFormat="1" ht="13.5">
      <c r="A21" s="82">
        <v>7</v>
      </c>
      <c r="B21" s="83"/>
      <c r="C21" s="145"/>
      <c r="D21" s="142"/>
      <c r="E21" s="146"/>
      <c r="F21" s="153"/>
      <c r="G21" s="142">
        <f t="shared" si="0"/>
        <v>0</v>
      </c>
      <c r="H21" s="150" t="s">
        <v>154</v>
      </c>
      <c r="I21" s="136"/>
    </row>
    <row r="22" spans="1:9" s="9" customFormat="1" ht="13.5">
      <c r="A22" s="123"/>
      <c r="B22" s="120"/>
      <c r="C22" s="154"/>
      <c r="D22" s="122"/>
      <c r="E22" s="122"/>
      <c r="F22" s="122"/>
      <c r="G22" s="122"/>
      <c r="H22" s="122"/>
      <c r="I22" s="130"/>
    </row>
    <row r="23" spans="1:9" s="9" customFormat="1" ht="13.5">
      <c r="A23" s="155"/>
      <c r="B23" s="155"/>
      <c r="C23" s="155"/>
      <c r="D23" s="156"/>
      <c r="E23" s="156"/>
      <c r="F23" s="126" t="s">
        <v>31</v>
      </c>
      <c r="G23" s="126">
        <f>SUM(G15:G22)</f>
        <v>0</v>
      </c>
      <c r="H23" s="126"/>
      <c r="I23" s="130"/>
    </row>
    <row r="24" spans="1:9" s="9" customFormat="1" ht="11.25">
      <c r="D24" s="23"/>
      <c r="E24" s="23"/>
      <c r="F24" s="23"/>
      <c r="G24" s="23"/>
      <c r="H24" s="23"/>
    </row>
    <row r="25" spans="1:9" s="9" customFormat="1" ht="11.25"/>
    <row r="26" spans="1:9" s="9" customFormat="1" ht="11.25"/>
    <row r="27" spans="1:9" s="9" customFormat="1" ht="11.25">
      <c r="G27" s="67"/>
    </row>
    <row r="28" spans="1:9" s="9" customFormat="1" ht="11.25"/>
  </sheetData>
  <mergeCells count="11">
    <mergeCell ref="A10:B10"/>
    <mergeCell ref="A11:B11"/>
    <mergeCell ref="A8:B8"/>
    <mergeCell ref="C8:E8"/>
    <mergeCell ref="A9:B9"/>
    <mergeCell ref="C1:H4"/>
    <mergeCell ref="C5:E5"/>
    <mergeCell ref="F5:H5"/>
    <mergeCell ref="A1:B7"/>
    <mergeCell ref="C6:E6"/>
    <mergeCell ref="F6:H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18"/>
  <sheetViews>
    <sheetView showGridLines="0" workbookViewId="0">
      <selection activeCell="G10" sqref="G10"/>
    </sheetView>
  </sheetViews>
  <sheetFormatPr baseColWidth="10" defaultRowHeight="12.75"/>
  <cols>
    <col min="1" max="1" width="5.5703125" style="7" customWidth="1"/>
    <col min="2" max="2" width="27.28515625" style="7" customWidth="1"/>
    <col min="3" max="3" width="16.7109375" style="7" customWidth="1"/>
    <col min="4" max="5" width="7.28515625" style="7" customWidth="1"/>
    <col min="6" max="6" width="8.28515625" style="7" customWidth="1"/>
    <col min="7" max="7" width="15.7109375" style="7" customWidth="1"/>
    <col min="8" max="8" width="15.42578125" style="7" customWidth="1"/>
    <col min="9" max="9" width="14.5703125" style="7" customWidth="1"/>
    <col min="10" max="16384" width="11.42578125" style="7"/>
  </cols>
  <sheetData>
    <row r="1" spans="1:9" s="9" customFormat="1" ht="12" customHeight="1">
      <c r="A1" s="270"/>
      <c r="B1" s="272"/>
      <c r="C1" s="279" t="s">
        <v>219</v>
      </c>
      <c r="D1" s="280"/>
      <c r="E1" s="280"/>
      <c r="F1" s="280"/>
      <c r="G1" s="280"/>
      <c r="H1" s="281"/>
      <c r="I1" s="92"/>
    </row>
    <row r="2" spans="1:9" s="9" customFormat="1" ht="13.5" customHeight="1">
      <c r="A2" s="273"/>
      <c r="B2" s="275"/>
      <c r="C2" s="282"/>
      <c r="D2" s="283"/>
      <c r="E2" s="283"/>
      <c r="F2" s="283"/>
      <c r="G2" s="283"/>
      <c r="H2" s="284"/>
      <c r="I2" s="92"/>
    </row>
    <row r="3" spans="1:9" s="9" customFormat="1" ht="13.5" customHeight="1">
      <c r="A3" s="273"/>
      <c r="B3" s="275"/>
      <c r="C3" s="282"/>
      <c r="D3" s="283"/>
      <c r="E3" s="283"/>
      <c r="F3" s="283"/>
      <c r="G3" s="283"/>
      <c r="H3" s="284"/>
      <c r="I3" s="92" t="s">
        <v>172</v>
      </c>
    </row>
    <row r="4" spans="1:9" s="9" customFormat="1" ht="13.5" customHeight="1">
      <c r="A4" s="273"/>
      <c r="B4" s="275"/>
      <c r="C4" s="285"/>
      <c r="D4" s="286"/>
      <c r="E4" s="286"/>
      <c r="F4" s="286"/>
      <c r="G4" s="286"/>
      <c r="H4" s="287"/>
      <c r="I4" s="92" t="s">
        <v>173</v>
      </c>
    </row>
    <row r="5" spans="1:9" s="9" customFormat="1" ht="12.75" customHeight="1">
      <c r="A5" s="273"/>
      <c r="B5" s="275"/>
      <c r="C5" s="288" t="s">
        <v>174</v>
      </c>
      <c r="D5" s="289"/>
      <c r="E5" s="290"/>
      <c r="F5" s="288" t="s">
        <v>175</v>
      </c>
      <c r="G5" s="289"/>
      <c r="H5" s="289"/>
      <c r="I5" s="92"/>
    </row>
    <row r="6" spans="1:9" s="9" customFormat="1" ht="15.75" customHeight="1">
      <c r="A6" s="273"/>
      <c r="B6" s="275"/>
      <c r="C6" s="288">
        <v>0</v>
      </c>
      <c r="D6" s="289"/>
      <c r="E6" s="290"/>
      <c r="F6" s="288" t="s">
        <v>176</v>
      </c>
      <c r="G6" s="289"/>
      <c r="H6" s="289"/>
      <c r="I6" s="92"/>
    </row>
    <row r="7" spans="1:9" s="9" customFormat="1" ht="17.25" customHeight="1">
      <c r="A7" s="276"/>
      <c r="B7" s="278"/>
      <c r="C7" s="102"/>
      <c r="D7" s="102"/>
      <c r="E7" s="102"/>
      <c r="F7" s="102"/>
      <c r="G7" s="102"/>
      <c r="H7" s="102"/>
      <c r="I7" s="102"/>
    </row>
    <row r="8" spans="1:9" s="9" customFormat="1" ht="16.5">
      <c r="A8" s="196" t="s">
        <v>7</v>
      </c>
      <c r="B8" s="196"/>
      <c r="C8" s="104"/>
      <c r="D8" s="104"/>
      <c r="E8" s="104"/>
      <c r="F8" s="104"/>
      <c r="G8" s="168" t="s">
        <v>119</v>
      </c>
      <c r="H8" s="168" t="str">
        <f>'POA-01'!I8</f>
        <v>0510-0900-1</v>
      </c>
      <c r="I8" s="104"/>
    </row>
    <row r="9" spans="1:9" s="9" customFormat="1" ht="16.5">
      <c r="A9" s="312" t="s">
        <v>8</v>
      </c>
      <c r="B9" s="312"/>
      <c r="C9" s="93">
        <f>+C11+C10</f>
        <v>524578000</v>
      </c>
      <c r="D9" s="104"/>
      <c r="E9" s="104"/>
      <c r="F9" s="104"/>
      <c r="G9" s="104"/>
      <c r="H9" s="104"/>
      <c r="I9" s="104"/>
    </row>
    <row r="10" spans="1:9" s="9" customFormat="1" ht="16.5">
      <c r="A10" s="312" t="s">
        <v>10</v>
      </c>
      <c r="B10" s="312"/>
      <c r="C10" s="95">
        <f>'POA-01'!D9</f>
        <v>0</v>
      </c>
      <c r="D10" s="104"/>
      <c r="E10" s="104"/>
      <c r="F10" s="104"/>
      <c r="G10" s="104"/>
      <c r="H10" s="104"/>
      <c r="I10" s="104"/>
    </row>
    <row r="11" spans="1:9" s="9" customFormat="1" ht="16.5">
      <c r="A11" s="312" t="s">
        <v>9</v>
      </c>
      <c r="B11" s="312"/>
      <c r="C11" s="95">
        <f>'POA-01'!D10</f>
        <v>524578000</v>
      </c>
      <c r="D11" s="104" t="s">
        <v>215</v>
      </c>
      <c r="E11" s="104"/>
      <c r="F11" s="104"/>
      <c r="G11" s="104"/>
      <c r="H11" s="104"/>
      <c r="I11" s="104"/>
    </row>
    <row r="12" spans="1:9" s="9" customFormat="1">
      <c r="A12" s="77"/>
      <c r="B12" s="77"/>
      <c r="C12" s="77"/>
      <c r="D12" s="77"/>
      <c r="E12" s="77"/>
      <c r="F12" s="77"/>
      <c r="G12" s="77"/>
      <c r="H12" s="77"/>
      <c r="I12" s="77"/>
    </row>
    <row r="13" spans="1:9" s="9" customFormat="1" ht="14.25" thickBot="1">
      <c r="A13" s="105" t="s">
        <v>42</v>
      </c>
      <c r="B13" s="105"/>
      <c r="C13" s="105"/>
      <c r="D13" s="105"/>
      <c r="E13" s="105"/>
      <c r="F13" s="105"/>
      <c r="G13" s="105"/>
      <c r="H13" s="105"/>
      <c r="I13" s="106" t="s">
        <v>48</v>
      </c>
    </row>
    <row r="14" spans="1:9" s="9" customFormat="1" ht="13.5">
      <c r="A14" s="263" t="s">
        <v>51</v>
      </c>
      <c r="B14" s="265" t="s">
        <v>16</v>
      </c>
      <c r="C14" s="265" t="s">
        <v>27</v>
      </c>
      <c r="D14" s="326" t="s">
        <v>0</v>
      </c>
      <c r="E14" s="327"/>
      <c r="F14" s="328"/>
      <c r="G14" s="329" t="s">
        <v>45</v>
      </c>
      <c r="H14" s="329" t="s">
        <v>44</v>
      </c>
      <c r="I14" s="247" t="s">
        <v>3</v>
      </c>
    </row>
    <row r="15" spans="1:9" s="9" customFormat="1" ht="18.75" thickBot="1">
      <c r="A15" s="264"/>
      <c r="B15" s="266"/>
      <c r="C15" s="266"/>
      <c r="D15" s="157" t="s">
        <v>43</v>
      </c>
      <c r="E15" s="157" t="s">
        <v>4</v>
      </c>
      <c r="F15" s="157" t="s">
        <v>5</v>
      </c>
      <c r="G15" s="330"/>
      <c r="H15" s="330"/>
      <c r="I15" s="248"/>
    </row>
    <row r="16" spans="1:9" s="9" customFormat="1" ht="13.5">
      <c r="A16" s="322" t="s">
        <v>46</v>
      </c>
      <c r="B16" s="322"/>
      <c r="C16" s="322"/>
      <c r="D16" s="322"/>
      <c r="E16" s="322"/>
      <c r="F16" s="322"/>
      <c r="G16" s="322"/>
      <c r="H16" s="322"/>
      <c r="I16" s="322"/>
    </row>
    <row r="17" spans="1:9" s="9" customFormat="1" ht="13.5">
      <c r="A17" s="123"/>
      <c r="B17" s="158"/>
      <c r="C17" s="122"/>
      <c r="D17" s="123"/>
      <c r="E17" s="123"/>
      <c r="F17" s="123"/>
      <c r="G17" s="123"/>
      <c r="H17" s="123"/>
      <c r="I17" s="123"/>
    </row>
    <row r="18" spans="1:9" s="9" customFormat="1" ht="13.5">
      <c r="A18" s="323" t="s">
        <v>31</v>
      </c>
      <c r="B18" s="323"/>
      <c r="C18" s="192">
        <f>SUM(C17:C17)</f>
        <v>0</v>
      </c>
      <c r="D18" s="125"/>
      <c r="E18" s="125"/>
      <c r="F18" s="125"/>
      <c r="G18" s="125"/>
      <c r="H18" s="125"/>
      <c r="I18" s="125"/>
    </row>
    <row r="19" spans="1:9" s="9" customFormat="1" ht="13.5" customHeight="1">
      <c r="A19" s="324" t="s">
        <v>47</v>
      </c>
      <c r="B19" s="325"/>
      <c r="C19" s="125"/>
      <c r="D19" s="125"/>
      <c r="E19" s="125"/>
      <c r="F19" s="125"/>
      <c r="G19" s="125"/>
      <c r="H19" s="125"/>
      <c r="I19" s="125"/>
    </row>
    <row r="20" spans="1:9" s="9" customFormat="1" ht="27">
      <c r="A20" s="82">
        <v>1</v>
      </c>
      <c r="B20" s="123" t="s">
        <v>198</v>
      </c>
      <c r="C20" s="372">
        <f>35000000+5391128</f>
        <v>40391128</v>
      </c>
      <c r="D20" s="194">
        <v>36951</v>
      </c>
      <c r="E20" s="194">
        <v>40847</v>
      </c>
      <c r="F20" s="82">
        <v>8</v>
      </c>
      <c r="G20" s="123"/>
      <c r="H20" s="123"/>
      <c r="I20" s="123"/>
    </row>
    <row r="21" spans="1:9" s="9" customFormat="1" ht="27">
      <c r="A21" s="82">
        <v>2</v>
      </c>
      <c r="B21" s="123" t="s">
        <v>199</v>
      </c>
      <c r="C21" s="201">
        <v>83999923</v>
      </c>
      <c r="D21" s="194">
        <v>40575</v>
      </c>
      <c r="E21" s="194">
        <v>40847</v>
      </c>
      <c r="F21" s="82">
        <v>9</v>
      </c>
      <c r="G21" s="123"/>
      <c r="H21" s="123"/>
      <c r="I21" s="123"/>
    </row>
    <row r="22" spans="1:9" s="9" customFormat="1" ht="27">
      <c r="A22" s="82">
        <v>3</v>
      </c>
      <c r="B22" s="123" t="s">
        <v>200</v>
      </c>
      <c r="C22" s="374">
        <v>100000000</v>
      </c>
      <c r="D22" s="194">
        <v>40575</v>
      </c>
      <c r="E22" s="194">
        <v>40877</v>
      </c>
      <c r="F22" s="82">
        <v>10</v>
      </c>
      <c r="G22" s="125"/>
      <c r="H22" s="125"/>
      <c r="I22" s="119"/>
    </row>
    <row r="23" spans="1:9" s="9" customFormat="1" ht="27">
      <c r="A23" s="119">
        <v>4</v>
      </c>
      <c r="B23" s="123" t="s">
        <v>201</v>
      </c>
      <c r="C23" s="375">
        <v>1369230</v>
      </c>
      <c r="D23" s="194">
        <v>36951</v>
      </c>
      <c r="E23" s="194">
        <v>40693</v>
      </c>
      <c r="F23" s="82">
        <v>3</v>
      </c>
      <c r="G23" s="125"/>
      <c r="H23" s="125"/>
      <c r="I23" s="119"/>
    </row>
    <row r="24" spans="1:9" s="9" customFormat="1" ht="13.5">
      <c r="A24" s="119">
        <v>5</v>
      </c>
      <c r="B24" s="123" t="s">
        <v>202</v>
      </c>
      <c r="C24" s="128">
        <v>38132039</v>
      </c>
      <c r="D24" s="194">
        <v>40695</v>
      </c>
      <c r="E24" s="194">
        <v>40847</v>
      </c>
      <c r="F24" s="82">
        <v>5</v>
      </c>
      <c r="G24" s="125"/>
      <c r="H24" s="125"/>
      <c r="I24" s="119"/>
    </row>
    <row r="25" spans="1:9" s="9" customFormat="1" ht="13.5">
      <c r="A25" s="119">
        <v>6</v>
      </c>
      <c r="B25" s="123" t="s">
        <v>203</v>
      </c>
      <c r="C25" s="128">
        <v>5000000</v>
      </c>
      <c r="D25" s="194">
        <v>40817</v>
      </c>
      <c r="E25" s="194">
        <v>40907</v>
      </c>
      <c r="F25" s="82">
        <v>3</v>
      </c>
      <c r="G25" s="125"/>
      <c r="H25" s="125"/>
      <c r="I25" s="119"/>
    </row>
    <row r="26" spans="1:9" s="9" customFormat="1" ht="27">
      <c r="A26" s="82">
        <v>7</v>
      </c>
      <c r="B26" s="123" t="s">
        <v>204</v>
      </c>
      <c r="C26" s="376">
        <v>140578000</v>
      </c>
      <c r="D26" s="194">
        <v>36951</v>
      </c>
      <c r="E26" s="194">
        <v>40693</v>
      </c>
      <c r="F26" s="82">
        <v>3</v>
      </c>
      <c r="G26" s="125"/>
      <c r="H26" s="125"/>
      <c r="I26" s="119"/>
    </row>
    <row r="27" spans="1:9" s="9" customFormat="1" ht="13.5">
      <c r="A27" s="82">
        <v>8</v>
      </c>
      <c r="B27" s="123" t="s">
        <v>211</v>
      </c>
      <c r="C27" s="193">
        <v>65000000</v>
      </c>
      <c r="D27" s="194">
        <v>40575</v>
      </c>
      <c r="E27" s="194" t="s">
        <v>214</v>
      </c>
      <c r="F27" s="82">
        <v>5</v>
      </c>
      <c r="G27" s="125"/>
      <c r="H27" s="125"/>
      <c r="I27" s="119"/>
    </row>
    <row r="28" spans="1:9" s="9" customFormat="1" ht="27">
      <c r="A28" s="82">
        <v>9</v>
      </c>
      <c r="B28" s="123" t="s">
        <v>212</v>
      </c>
      <c r="C28" s="193"/>
      <c r="D28" s="194">
        <v>40575</v>
      </c>
      <c r="E28" s="194">
        <v>40724</v>
      </c>
      <c r="F28" s="82">
        <v>5</v>
      </c>
      <c r="G28" s="125"/>
      <c r="H28" s="125"/>
      <c r="I28" s="119"/>
    </row>
    <row r="29" spans="1:9" s="9" customFormat="1" ht="27">
      <c r="A29" s="119">
        <v>10</v>
      </c>
      <c r="B29" s="84" t="s">
        <v>213</v>
      </c>
      <c r="C29" s="375">
        <v>50107680</v>
      </c>
      <c r="D29" s="242">
        <v>40575</v>
      </c>
      <c r="E29" s="242">
        <v>40724</v>
      </c>
      <c r="F29" s="119">
        <v>5</v>
      </c>
      <c r="G29" s="125"/>
      <c r="H29" s="125"/>
      <c r="I29" s="119"/>
    </row>
    <row r="30" spans="1:9" s="9" customFormat="1" ht="13.5">
      <c r="A30" s="373" t="s">
        <v>31</v>
      </c>
      <c r="B30" s="373"/>
      <c r="C30" s="160">
        <f>SUM(C20:C29)</f>
        <v>524578000</v>
      </c>
      <c r="D30" s="159"/>
      <c r="E30" s="159"/>
      <c r="F30" s="159"/>
      <c r="G30" s="155"/>
      <c r="H30" s="155"/>
      <c r="I30" s="155"/>
    </row>
    <row r="31" spans="1:9" s="9" customFormat="1" ht="11.25">
      <c r="A31" s="15"/>
      <c r="B31" s="15"/>
      <c r="C31" s="15"/>
      <c r="D31" s="15"/>
      <c r="E31" s="15"/>
      <c r="F31" s="15"/>
      <c r="G31" s="15"/>
      <c r="H31" s="15"/>
      <c r="I31" s="15"/>
    </row>
    <row r="32" spans="1:9" s="9" customFormat="1" ht="11.25">
      <c r="C32" s="243"/>
    </row>
    <row r="33" spans="1:9" s="9" customFormat="1" ht="11.25">
      <c r="B33" s="9" t="s">
        <v>217</v>
      </c>
      <c r="I33" s="9" t="s">
        <v>216</v>
      </c>
    </row>
    <row r="34" spans="1:9" s="9" customFormat="1" ht="11.25">
      <c r="A34" s="69"/>
      <c r="B34" s="69" t="s">
        <v>218</v>
      </c>
    </row>
    <row r="35" spans="1:9" s="9" customFormat="1" ht="11.25"/>
    <row r="36" spans="1:9" s="9" customFormat="1" ht="11.25">
      <c r="C36" s="23"/>
    </row>
    <row r="37" spans="1:9" s="9" customFormat="1" ht="11.25"/>
    <row r="38" spans="1:9" s="9" customFormat="1" ht="11.25"/>
    <row r="39" spans="1:9" s="9" customFormat="1" ht="11.25"/>
    <row r="40" spans="1:9" s="9" customFormat="1" ht="11.25"/>
    <row r="41" spans="1:9" s="9" customFormat="1" ht="11.25"/>
    <row r="42" spans="1:9" s="9" customFormat="1" ht="11.25"/>
    <row r="43" spans="1:9" s="9" customFormat="1" ht="11.25"/>
    <row r="44" spans="1:9" s="9" customFormat="1" ht="11.25"/>
    <row r="45" spans="1:9" s="9" customFormat="1" ht="11.25"/>
    <row r="46" spans="1:9" s="9" customFormat="1" ht="11.25"/>
    <row r="47" spans="1:9" s="9" customFormat="1" ht="11.25"/>
    <row r="48" spans="1:9" s="9" customFormat="1" ht="11.25"/>
    <row r="49" s="9" customFormat="1" ht="11.25"/>
    <row r="50" s="9" customFormat="1" ht="11.25"/>
    <row r="51" s="9" customFormat="1" ht="11.25"/>
    <row r="52" s="9" customFormat="1" ht="11.25"/>
    <row r="53" s="9" customFormat="1" ht="11.25"/>
    <row r="54" s="9" customFormat="1" ht="11.25"/>
    <row r="55" s="9" customFormat="1" ht="11.25"/>
    <row r="56" s="9" customFormat="1" ht="11.25"/>
    <row r="57" s="9" customFormat="1" ht="11.25"/>
    <row r="58" s="9" customFormat="1" ht="11.25"/>
    <row r="59" s="9" customFormat="1" ht="11.25"/>
    <row r="60" s="9" customFormat="1" ht="11.25"/>
    <row r="61" s="9" customFormat="1" ht="11.25"/>
    <row r="62" s="9" customFormat="1" ht="11.25"/>
    <row r="63" s="9" customFormat="1" ht="11.25"/>
    <row r="64" s="9" customFormat="1" ht="11.25"/>
    <row r="65" s="9" customFormat="1" ht="11.25"/>
    <row r="66" s="9" customFormat="1" ht="11.25"/>
    <row r="67" s="9" customFormat="1" ht="11.25"/>
    <row r="68" s="9" customFormat="1" ht="11.25"/>
    <row r="69" s="9" customFormat="1" ht="11.25"/>
    <row r="70" s="9" customFormat="1" ht="11.25"/>
    <row r="71" s="9" customFormat="1" ht="11.25"/>
    <row r="72" s="9" customFormat="1" ht="11.25"/>
    <row r="73" s="9" customFormat="1" ht="11.25"/>
    <row r="74" s="9" customFormat="1" ht="11.25"/>
    <row r="75" s="9" customFormat="1" ht="11.25"/>
    <row r="76" s="9" customFormat="1" ht="11.25"/>
    <row r="77" s="9" customFormat="1" ht="11.25"/>
    <row r="78" s="9" customFormat="1" ht="11.25"/>
    <row r="79" s="9" customFormat="1" ht="11.25"/>
    <row r="80" s="9" customFormat="1" ht="11.25"/>
    <row r="81" s="9" customFormat="1" ht="11.25"/>
    <row r="82" s="9" customFormat="1" ht="11.25"/>
    <row r="83" s="9" customFormat="1" ht="11.25"/>
    <row r="84" s="9" customFormat="1" ht="11.25"/>
    <row r="85" s="9" customFormat="1" ht="11.25"/>
    <row r="86" s="9" customFormat="1" ht="11.25"/>
    <row r="87" s="9" customFormat="1" ht="11.25"/>
    <row r="88" s="9" customFormat="1" ht="11.25"/>
    <row r="89" s="9" customFormat="1" ht="11.25"/>
    <row r="90" s="9" customFormat="1" ht="11.25"/>
    <row r="91" s="9" customFormat="1" ht="11.25"/>
    <row r="92" s="9" customFormat="1" ht="11.25"/>
    <row r="93" s="9" customFormat="1" ht="11.25"/>
    <row r="94" s="9" customFormat="1" ht="11.25"/>
    <row r="95" s="9" customFormat="1" ht="11.25"/>
    <row r="96" s="9" customFormat="1" ht="11.25"/>
    <row r="97" s="9" customFormat="1" ht="11.25"/>
    <row r="98" s="9" customFormat="1" ht="11.25"/>
    <row r="99" s="9" customFormat="1" ht="11.25"/>
    <row r="100" s="9" customFormat="1" ht="11.25"/>
    <row r="101" s="9" customFormat="1" ht="11.25"/>
    <row r="102" s="9" customFormat="1" ht="11.25"/>
    <row r="103" s="9" customFormat="1" ht="11.25"/>
    <row r="104" s="9" customFormat="1" ht="11.25"/>
    <row r="105" s="9" customFormat="1" ht="11.25"/>
    <row r="106" s="9" customFormat="1" ht="11.25"/>
    <row r="107" s="9" customFormat="1" ht="11.25"/>
    <row r="108" s="9" customFormat="1" ht="11.25"/>
    <row r="109" s="9" customFormat="1" ht="11.25"/>
    <row r="110" s="9" customFormat="1" ht="11.25"/>
    <row r="111" s="9" customFormat="1" ht="11.25"/>
    <row r="112" s="9" customFormat="1" ht="11.25"/>
    <row r="113" s="9" customFormat="1" ht="11.25"/>
    <row r="114" s="9" customFormat="1" ht="11.25"/>
    <row r="115" s="9" customFormat="1" ht="11.25"/>
    <row r="116" s="9" customFormat="1" ht="11.25"/>
    <row r="117" s="9" customFormat="1" ht="11.25"/>
    <row r="118" s="9" customFormat="1" ht="11.25"/>
    <row r="119" s="9" customFormat="1" ht="11.25"/>
    <row r="120" s="9" customFormat="1" ht="11.25"/>
    <row r="121" s="9" customFormat="1" ht="11.25"/>
    <row r="122" s="9" customFormat="1" ht="11.25"/>
    <row r="123" s="9" customFormat="1" ht="11.25"/>
    <row r="124" s="9" customFormat="1" ht="11.25"/>
    <row r="125" s="9" customFormat="1" ht="11.25"/>
    <row r="126" s="9" customFormat="1" ht="11.25"/>
    <row r="127" s="9" customFormat="1" ht="11.25"/>
    <row r="128" s="9" customFormat="1" ht="11.25"/>
    <row r="129" s="9" customFormat="1" ht="11.25"/>
    <row r="130" s="9" customFormat="1" ht="11.25"/>
    <row r="131" s="9" customFormat="1" ht="11.25"/>
    <row r="132" s="9" customFormat="1" ht="11.25"/>
    <row r="133" s="9" customFormat="1" ht="11.25"/>
    <row r="134" s="9" customFormat="1" ht="11.25"/>
    <row r="135" s="9" customFormat="1" ht="11.25"/>
    <row r="136" s="9" customFormat="1" ht="11.25"/>
    <row r="137" s="9" customFormat="1" ht="11.25"/>
    <row r="138" s="9" customFormat="1" ht="11.25"/>
    <row r="139" s="9" customFormat="1" ht="11.25"/>
    <row r="140" s="9" customFormat="1" ht="11.25"/>
    <row r="141" s="9" customFormat="1" ht="11.25"/>
    <row r="142" s="9" customFormat="1" ht="11.25"/>
    <row r="143" s="9" customFormat="1" ht="11.25"/>
    <row r="144" s="9" customFormat="1" ht="11.25"/>
    <row r="145" s="9" customFormat="1" ht="11.25"/>
    <row r="146" s="9" customFormat="1" ht="11.25"/>
    <row r="147" s="9" customFormat="1" ht="11.25"/>
    <row r="148" s="9" customFormat="1" ht="11.25"/>
    <row r="149" s="9" customFormat="1" ht="11.25"/>
    <row r="150" s="9" customFormat="1" ht="11.25"/>
    <row r="151" s="9" customFormat="1" ht="11.25"/>
    <row r="152" s="9" customFormat="1" ht="11.25"/>
    <row r="153" s="9" customFormat="1" ht="11.25"/>
    <row r="154" s="9" customFormat="1" ht="11.25"/>
    <row r="155" s="9" customFormat="1" ht="11.25"/>
    <row r="156" s="9" customFormat="1" ht="11.25"/>
    <row r="157" s="9" customFormat="1" ht="11.25"/>
    <row r="158" s="9" customFormat="1" ht="11.25"/>
    <row r="159" s="9" customFormat="1" ht="11.25"/>
    <row r="160" s="9" customFormat="1" ht="11.25"/>
    <row r="161" s="9" customFormat="1" ht="11.25"/>
    <row r="162" s="9" customFormat="1" ht="11.25"/>
    <row r="163" s="9" customFormat="1" ht="11.25"/>
    <row r="164" s="9" customFormat="1" ht="11.25"/>
    <row r="165" s="9" customFormat="1" ht="11.25"/>
    <row r="166" s="9" customFormat="1" ht="11.25"/>
    <row r="167" s="9" customFormat="1" ht="11.25"/>
    <row r="168" s="9" customFormat="1" ht="11.25"/>
    <row r="169" s="9" customFormat="1" ht="11.25"/>
    <row r="170" s="9" customFormat="1" ht="11.25"/>
    <row r="171" s="9" customFormat="1" ht="11.25"/>
    <row r="172" s="9" customFormat="1" ht="11.25"/>
    <row r="173" s="9" customFormat="1" ht="11.25"/>
    <row r="174" s="9" customFormat="1" ht="11.25"/>
    <row r="175" s="9" customFormat="1" ht="11.25"/>
    <row r="176" s="9" customFormat="1" ht="11.25"/>
    <row r="177" s="9" customFormat="1" ht="11.25"/>
    <row r="178" s="9" customFormat="1" ht="11.25"/>
    <row r="179" s="9" customFormat="1" ht="11.25"/>
    <row r="180" s="9" customFormat="1" ht="11.25"/>
    <row r="181" s="9" customFormat="1" ht="11.25"/>
    <row r="182" s="9" customFormat="1" ht="11.25"/>
    <row r="183" s="9" customFormat="1" ht="11.25"/>
    <row r="184" s="9" customFormat="1" ht="11.25"/>
    <row r="185" s="9" customFormat="1" ht="11.25"/>
    <row r="186" s="9" customFormat="1" ht="11.25"/>
    <row r="187" s="9" customFormat="1" ht="11.25"/>
    <row r="188" s="9" customFormat="1" ht="11.25"/>
    <row r="189" s="9" customFormat="1" ht="11.25"/>
    <row r="190" s="9" customFormat="1" ht="11.25"/>
    <row r="191" s="9" customFormat="1" ht="11.25"/>
    <row r="192" s="9" customFormat="1" ht="11.25"/>
    <row r="193" s="9" customFormat="1" ht="11.25"/>
    <row r="194" s="9" customFormat="1" ht="11.25"/>
    <row r="195" s="9" customFormat="1" ht="11.25"/>
    <row r="196" s="9" customFormat="1" ht="11.25"/>
    <row r="197" s="9" customFormat="1" ht="11.25"/>
    <row r="198" s="9" customFormat="1" ht="11.25"/>
    <row r="199" s="9" customFormat="1" ht="11.25"/>
    <row r="200" s="9" customFormat="1" ht="11.25"/>
    <row r="201" s="9" customFormat="1" ht="11.25"/>
    <row r="202" s="9" customFormat="1" ht="11.25"/>
    <row r="203" s="9" customFormat="1" ht="11.25"/>
    <row r="204" s="9" customFormat="1" ht="11.25"/>
    <row r="205" s="9" customFormat="1" ht="11.25"/>
    <row r="206" s="9" customFormat="1" ht="11.25"/>
    <row r="207" s="9" customFormat="1" ht="11.25"/>
    <row r="208" s="9" customFormat="1" ht="11.25"/>
    <row r="209" s="9" customFormat="1" ht="11.25"/>
    <row r="210" s="9" customFormat="1" ht="11.25"/>
    <row r="211" s="9" customFormat="1" ht="11.25"/>
    <row r="212" s="9" customFormat="1" ht="11.25"/>
    <row r="213" s="9" customFormat="1" ht="11.25"/>
    <row r="214" s="9" customFormat="1" ht="11.25"/>
    <row r="215" s="9" customFormat="1" ht="11.25"/>
    <row r="216" s="9" customFormat="1" ht="11.25"/>
    <row r="217" s="9" customFormat="1" ht="11.25"/>
    <row r="218" s="9" customFormat="1" ht="11.25"/>
    <row r="219" s="9" customFormat="1" ht="11.25"/>
    <row r="220" s="9" customFormat="1" ht="11.25"/>
    <row r="221" s="9" customFormat="1" ht="11.25"/>
    <row r="222" s="9" customFormat="1" ht="11.25"/>
    <row r="223" s="9" customFormat="1" ht="11.25"/>
    <row r="224" s="9" customFormat="1" ht="11.25"/>
    <row r="225" s="9" customFormat="1" ht="11.25"/>
    <row r="226" s="9" customFormat="1" ht="11.25"/>
    <row r="227" s="9" customFormat="1" ht="11.25"/>
    <row r="228" s="9" customFormat="1" ht="11.25"/>
    <row r="229" s="9" customFormat="1" ht="11.25"/>
    <row r="230" s="9" customFormat="1" ht="11.25"/>
    <row r="231" s="9" customFormat="1" ht="11.25"/>
    <row r="232" s="9" customFormat="1" ht="11.25"/>
    <row r="233" s="9" customFormat="1" ht="11.25"/>
    <row r="234" s="9" customFormat="1" ht="11.25"/>
    <row r="235" s="9" customFormat="1" ht="11.25"/>
    <row r="236" s="9" customFormat="1" ht="11.25"/>
    <row r="237" s="9" customFormat="1" ht="11.25"/>
    <row r="238" s="9" customFormat="1" ht="11.25"/>
    <row r="239" s="9" customFormat="1" ht="11.25"/>
    <row r="240" s="9" customFormat="1" ht="11.25"/>
    <row r="241" s="9" customFormat="1" ht="11.25"/>
    <row r="242" s="9" customFormat="1" ht="11.25"/>
    <row r="243" s="9" customFormat="1" ht="11.25"/>
    <row r="244" s="9" customFormat="1" ht="11.25"/>
    <row r="245" s="9" customFormat="1" ht="11.25"/>
    <row r="246" s="9" customFormat="1" ht="11.25"/>
    <row r="247" s="9" customFormat="1" ht="11.25"/>
    <row r="248" s="9" customFormat="1" ht="11.25"/>
    <row r="249" s="9" customFormat="1" ht="11.25"/>
    <row r="250" s="9" customFormat="1" ht="11.25"/>
    <row r="251" s="9" customFormat="1" ht="11.25"/>
    <row r="252" s="9" customFormat="1" ht="11.25"/>
    <row r="253" s="9" customFormat="1" ht="11.25"/>
    <row r="254" s="9" customFormat="1" ht="11.25"/>
    <row r="255" s="9" customFormat="1" ht="11.25"/>
    <row r="256" s="9" customFormat="1" ht="11.25"/>
    <row r="257" s="9" customFormat="1" ht="11.25"/>
    <row r="258" s="9" customFormat="1" ht="11.25"/>
    <row r="259" s="9" customFormat="1" ht="11.25"/>
    <row r="260" s="9" customFormat="1" ht="11.25"/>
    <row r="261" s="9" customFormat="1" ht="11.25"/>
    <row r="262" s="9" customFormat="1" ht="11.25"/>
    <row r="263" s="9" customFormat="1" ht="11.25"/>
    <row r="264" s="9" customFormat="1" ht="11.25"/>
    <row r="265" s="9" customFormat="1" ht="11.25"/>
    <row r="266" s="9" customFormat="1" ht="11.25"/>
    <row r="267" s="9" customFormat="1" ht="11.25"/>
    <row r="268" s="9" customFormat="1" ht="11.25"/>
    <row r="269" s="9" customFormat="1" ht="11.25"/>
    <row r="270" s="9" customFormat="1" ht="11.25"/>
    <row r="271" s="9" customFormat="1" ht="11.25"/>
    <row r="272" s="9" customFormat="1" ht="11.25"/>
    <row r="273" s="9" customFormat="1" ht="11.25"/>
    <row r="274" s="9" customFormat="1" ht="11.25"/>
    <row r="275" s="9" customFormat="1" ht="11.25"/>
    <row r="276" s="9" customFormat="1" ht="11.25"/>
    <row r="277" s="9" customFormat="1" ht="11.25"/>
    <row r="278" s="9" customFormat="1" ht="11.25"/>
    <row r="279" s="9" customFormat="1" ht="11.25"/>
    <row r="280" s="9" customFormat="1" ht="11.25"/>
    <row r="281" s="9" customFormat="1" ht="11.25"/>
    <row r="282" s="9" customFormat="1" ht="11.25"/>
    <row r="283" s="9" customFormat="1" ht="11.25"/>
    <row r="284" s="9" customFormat="1" ht="11.25"/>
    <row r="285" s="9" customFormat="1" ht="11.25"/>
    <row r="286" s="9" customFormat="1" ht="11.25"/>
    <row r="287" s="9" customFormat="1" ht="11.25"/>
    <row r="288" s="9" customFormat="1" ht="11.25"/>
    <row r="289" s="9" customFormat="1" ht="11.25"/>
    <row r="290" s="9" customFormat="1" ht="11.25"/>
    <row r="291" s="9" customFormat="1" ht="11.25"/>
    <row r="292" s="9" customFormat="1" ht="11.25"/>
    <row r="293" s="9" customFormat="1" ht="11.25"/>
    <row r="294" s="9" customFormat="1" ht="11.25"/>
    <row r="295" s="9" customFormat="1" ht="11.25"/>
    <row r="296" s="9" customFormat="1" ht="11.25"/>
    <row r="297" s="9" customFormat="1" ht="11.25"/>
    <row r="298" s="9" customFormat="1" ht="11.25"/>
    <row r="299" s="9" customFormat="1" ht="11.25"/>
    <row r="300" s="9" customFormat="1" ht="11.25"/>
    <row r="301" s="9" customFormat="1" ht="11.25"/>
    <row r="302" s="9" customFormat="1" ht="11.25"/>
    <row r="303" s="9" customFormat="1" ht="11.25"/>
    <row r="304" s="9" customFormat="1" ht="11.25"/>
    <row r="305" s="9" customFormat="1" ht="11.25"/>
    <row r="306" s="9" customFormat="1" ht="11.25"/>
    <row r="307" s="9" customFormat="1" ht="11.25"/>
    <row r="308" s="9" customFormat="1" ht="11.25"/>
    <row r="309" s="9" customFormat="1" ht="11.25"/>
    <row r="310" s="9" customFormat="1" ht="11.25"/>
    <row r="311" s="9" customFormat="1" ht="11.25"/>
    <row r="312" s="9" customFormat="1" ht="11.25"/>
    <row r="313" s="9" customFormat="1" ht="11.25"/>
    <row r="314" s="9" customFormat="1" ht="11.25"/>
    <row r="315" s="9" customFormat="1" ht="11.25"/>
    <row r="316" s="9" customFormat="1" ht="11.25"/>
    <row r="317" s="9" customFormat="1" ht="11.25"/>
    <row r="318" s="9" customFormat="1" ht="11.25"/>
    <row r="319" s="9" customFormat="1" ht="11.25"/>
    <row r="320" s="9" customFormat="1" ht="11.25"/>
    <row r="321" s="9" customFormat="1" ht="11.25"/>
    <row r="322" s="9" customFormat="1" ht="11.25"/>
    <row r="323" s="9" customFormat="1" ht="11.25"/>
    <row r="324" s="9" customFormat="1" ht="11.25"/>
    <row r="325" s="9" customFormat="1" ht="11.25"/>
    <row r="326" s="9" customFormat="1" ht="11.25"/>
    <row r="327" s="9" customFormat="1" ht="11.25"/>
    <row r="328" s="9" customFormat="1" ht="11.25"/>
    <row r="329" s="9" customFormat="1" ht="11.25"/>
    <row r="330" s="9" customFormat="1" ht="11.25"/>
    <row r="331" s="9" customFormat="1" ht="11.25"/>
    <row r="332" s="9" customFormat="1" ht="11.25"/>
    <row r="333" s="9" customFormat="1" ht="11.25"/>
    <row r="334" s="9" customFormat="1" ht="11.25"/>
    <row r="335" s="9" customFormat="1" ht="11.25"/>
    <row r="336" s="9" customFormat="1" ht="11.25"/>
    <row r="337" s="9" customFormat="1" ht="11.25"/>
    <row r="338" s="9" customFormat="1" ht="11.25"/>
    <row r="339" s="9" customFormat="1" ht="11.25"/>
    <row r="340" s="9" customFormat="1" ht="11.25"/>
    <row r="341" s="9" customFormat="1" ht="11.25"/>
    <row r="342" s="9" customFormat="1" ht="11.25"/>
    <row r="343" s="9" customFormat="1" ht="11.25"/>
    <row r="344" s="9" customFormat="1" ht="11.25"/>
    <row r="345" s="9" customFormat="1" ht="11.25"/>
    <row r="346" s="9" customFormat="1" ht="11.25"/>
    <row r="347" s="9" customFormat="1" ht="11.25"/>
    <row r="348" s="9" customFormat="1" ht="11.25"/>
    <row r="349" s="9" customFormat="1" ht="11.25"/>
    <row r="350" s="9" customFormat="1" ht="11.25"/>
    <row r="351" s="9" customFormat="1" ht="11.25"/>
    <row r="352" s="9" customFormat="1" ht="11.25"/>
    <row r="353" s="9" customFormat="1" ht="11.25"/>
    <row r="354" s="9" customFormat="1" ht="11.25"/>
    <row r="355" s="9" customFormat="1" ht="11.25"/>
    <row r="356" s="9" customFormat="1" ht="11.25"/>
    <row r="357" s="9" customFormat="1" ht="11.25"/>
    <row r="358" s="9" customFormat="1" ht="11.25"/>
    <row r="359" s="9" customFormat="1" ht="11.25"/>
    <row r="360" s="9" customFormat="1" ht="11.25"/>
    <row r="361" s="9" customFormat="1" ht="11.25"/>
    <row r="362" s="9" customFormat="1" ht="11.25"/>
    <row r="363" s="9" customFormat="1" ht="11.25"/>
    <row r="364" s="9" customFormat="1" ht="11.25"/>
    <row r="365" s="9" customFormat="1" ht="11.25"/>
    <row r="366" s="9" customFormat="1" ht="11.25"/>
    <row r="367" s="9" customFormat="1" ht="11.25"/>
    <row r="368" s="9" customFormat="1" ht="11.25"/>
    <row r="369" s="9" customFormat="1" ht="11.25"/>
    <row r="370" s="9" customFormat="1" ht="11.25"/>
    <row r="371" s="9" customFormat="1" ht="11.25"/>
    <row r="372" s="9" customFormat="1" ht="11.25"/>
    <row r="373" s="9" customFormat="1" ht="11.25"/>
    <row r="374" s="9" customFormat="1" ht="11.25"/>
    <row r="375" s="9" customFormat="1" ht="11.25"/>
    <row r="376" s="9" customFormat="1" ht="11.25"/>
    <row r="377" s="9" customFormat="1" ht="11.25"/>
    <row r="378" s="9" customFormat="1" ht="11.25"/>
    <row r="379" s="9" customFormat="1" ht="11.25"/>
    <row r="380" s="9" customFormat="1" ht="11.25"/>
    <row r="381" s="9" customFormat="1" ht="11.25"/>
    <row r="382" s="9" customFormat="1" ht="11.25"/>
    <row r="383" s="9" customFormat="1" ht="11.25"/>
    <row r="384" s="9" customFormat="1" ht="11.25"/>
    <row r="385" s="9" customFormat="1" ht="11.25"/>
    <row r="386" s="9" customFormat="1" ht="11.25"/>
    <row r="387" s="9" customFormat="1" ht="11.25"/>
    <row r="388" s="9" customFormat="1" ht="11.25"/>
    <row r="389" s="9" customFormat="1" ht="11.25"/>
    <row r="390" s="9" customFormat="1" ht="11.25"/>
    <row r="391" s="9" customFormat="1" ht="11.25"/>
    <row r="392" s="9" customFormat="1" ht="11.25"/>
    <row r="393" s="9" customFormat="1" ht="11.25"/>
    <row r="394" s="9" customFormat="1" ht="11.25"/>
    <row r="395" s="9" customFormat="1" ht="11.25"/>
    <row r="396" s="9" customFormat="1" ht="11.25"/>
    <row r="397" s="9" customFormat="1" ht="11.25"/>
    <row r="398" s="9" customFormat="1" ht="11.25"/>
    <row r="399" s="9" customFormat="1" ht="11.25"/>
    <row r="400" s="9" customFormat="1" ht="11.25"/>
    <row r="401" s="9" customFormat="1" ht="11.25"/>
    <row r="402" s="9" customFormat="1" ht="11.25"/>
    <row r="403" s="9" customFormat="1" ht="11.25"/>
    <row r="404" s="9" customFormat="1" ht="11.25"/>
    <row r="405" s="9" customFormat="1" ht="11.25"/>
    <row r="406" s="9" customFormat="1" ht="11.25"/>
    <row r="407" s="9" customFormat="1" ht="11.25"/>
    <row r="408" s="9" customFormat="1" ht="11.25"/>
    <row r="409" s="9" customFormat="1" ht="11.25"/>
    <row r="410" s="9" customFormat="1" ht="11.25"/>
    <row r="411" s="9" customFormat="1" ht="11.25"/>
    <row r="412" s="9" customFormat="1" ht="11.25"/>
    <row r="413" s="9" customFormat="1" ht="11.25"/>
    <row r="414" s="9" customFormat="1" ht="11.25"/>
    <row r="415" s="9" customFormat="1" ht="11.25"/>
    <row r="416" s="9" customFormat="1" ht="11.25"/>
    <row r="417" s="9" customFormat="1" ht="11.25"/>
    <row r="418" s="9" customFormat="1" ht="11.25"/>
    <row r="419" s="9" customFormat="1" ht="11.25"/>
    <row r="420" s="9" customFormat="1" ht="11.25"/>
    <row r="421" s="9" customFormat="1" ht="11.25"/>
    <row r="422" s="9" customFormat="1" ht="11.25"/>
    <row r="423" s="9" customFormat="1" ht="11.25"/>
    <row r="424" s="9" customFormat="1" ht="11.25"/>
    <row r="425" s="9" customFormat="1" ht="11.25"/>
    <row r="426" s="9" customFormat="1" ht="11.25"/>
    <row r="427" s="9" customFormat="1" ht="11.25"/>
    <row r="428" s="9" customFormat="1" ht="11.25"/>
    <row r="429" s="9" customFormat="1" ht="11.25"/>
    <row r="430" s="9" customFormat="1" ht="11.25"/>
    <row r="431" s="9" customFormat="1" ht="11.25"/>
    <row r="432" s="9" customFormat="1" ht="11.25"/>
    <row r="433" s="9" customFormat="1" ht="11.25"/>
    <row r="434" s="9" customFormat="1" ht="11.25"/>
    <row r="435" s="9" customFormat="1" ht="11.25"/>
    <row r="436" s="9" customFormat="1" ht="11.25"/>
    <row r="437" s="9" customFormat="1" ht="11.25"/>
    <row r="438" s="9" customFormat="1" ht="11.25"/>
    <row r="439" s="9" customFormat="1" ht="11.25"/>
    <row r="440" s="9" customFormat="1" ht="11.25"/>
    <row r="441" s="9" customFormat="1" ht="11.25"/>
    <row r="442" s="9" customFormat="1" ht="11.25"/>
    <row r="443" s="9" customFormat="1" ht="11.25"/>
    <row r="444" s="9" customFormat="1" ht="11.25"/>
    <row r="445" s="9" customFormat="1" ht="11.25"/>
    <row r="446" s="9" customFormat="1" ht="11.25"/>
    <row r="447" s="9" customFormat="1" ht="11.25"/>
    <row r="448" s="9" customFormat="1" ht="11.25"/>
    <row r="449" s="9" customFormat="1" ht="11.25"/>
    <row r="450" s="9" customFormat="1" ht="11.25"/>
    <row r="451" s="9" customFormat="1" ht="11.25"/>
    <row r="452" s="9" customFormat="1" ht="11.25"/>
    <row r="453" s="9" customFormat="1" ht="11.25"/>
    <row r="454" s="9" customFormat="1" ht="11.25"/>
    <row r="455" s="9" customFormat="1" ht="11.25"/>
    <row r="456" s="9" customFormat="1" ht="11.25"/>
    <row r="457" s="9" customFormat="1" ht="11.25"/>
    <row r="458" s="9" customFormat="1" ht="11.25"/>
    <row r="459" s="9" customFormat="1" ht="11.25"/>
    <row r="460" s="9" customFormat="1" ht="11.25"/>
    <row r="461" s="9" customFormat="1" ht="11.25"/>
    <row r="462" s="9" customFormat="1" ht="11.25"/>
    <row r="463" s="9" customFormat="1" ht="11.25"/>
    <row r="464" s="9" customFormat="1" ht="11.25"/>
    <row r="465" s="9" customFormat="1" ht="11.25"/>
    <row r="466" s="9" customFormat="1" ht="11.25"/>
    <row r="467" s="9" customFormat="1" ht="11.25"/>
    <row r="468" s="9" customFormat="1" ht="11.25"/>
    <row r="469" s="9" customFormat="1" ht="11.25"/>
    <row r="470" s="9" customFormat="1" ht="11.25"/>
    <row r="471" s="9" customFormat="1" ht="11.25"/>
    <row r="472" s="9" customFormat="1" ht="11.25"/>
    <row r="473" s="9" customFormat="1" ht="11.25"/>
    <row r="474" s="9" customFormat="1" ht="11.25"/>
    <row r="475" s="9" customFormat="1" ht="11.25"/>
    <row r="476" s="9" customFormat="1" ht="11.25"/>
    <row r="477" s="9" customFormat="1" ht="11.25"/>
    <row r="478" s="9" customFormat="1" ht="11.25"/>
    <row r="479" s="9" customFormat="1" ht="11.25"/>
    <row r="480" s="9" customFormat="1" ht="11.25"/>
    <row r="481" s="9" customFormat="1" ht="11.25"/>
    <row r="482" s="9" customFormat="1" ht="11.25"/>
    <row r="483" s="9" customFormat="1" ht="11.25"/>
    <row r="484" s="9" customFormat="1" ht="11.25"/>
    <row r="485" s="9" customFormat="1" ht="11.25"/>
    <row r="486" s="9" customFormat="1" ht="11.25"/>
    <row r="487" s="9" customFormat="1" ht="11.25"/>
    <row r="488" s="9" customFormat="1" ht="11.25"/>
    <row r="489" s="9" customFormat="1" ht="11.25"/>
    <row r="490" s="9" customFormat="1" ht="11.25"/>
    <row r="491" s="9" customFormat="1" ht="11.25"/>
    <row r="492" s="9" customFormat="1" ht="11.25"/>
    <row r="493" s="9" customFormat="1" ht="11.25"/>
    <row r="494" s="9" customFormat="1" ht="11.25"/>
    <row r="495" s="9" customFormat="1" ht="11.25"/>
    <row r="496" s="9" customFormat="1" ht="11.25"/>
    <row r="497" s="9" customFormat="1" ht="11.25"/>
    <row r="498" s="9" customFormat="1" ht="11.25"/>
    <row r="499" s="9" customFormat="1" ht="11.25"/>
    <row r="500" s="9" customFormat="1" ht="11.25"/>
    <row r="501" s="9" customFormat="1" ht="11.25"/>
    <row r="502" s="9" customFormat="1" ht="11.25"/>
    <row r="503" s="9" customFormat="1" ht="11.25"/>
    <row r="504" s="9" customFormat="1" ht="11.25"/>
    <row r="505" s="9" customFormat="1" ht="11.25"/>
    <row r="506" s="9" customFormat="1" ht="11.25"/>
    <row r="507" s="9" customFormat="1" ht="11.25"/>
    <row r="508" s="9" customFormat="1" ht="11.25"/>
    <row r="509" s="9" customFormat="1" ht="11.25"/>
    <row r="510" s="9" customFormat="1" ht="11.25"/>
    <row r="511" s="9" customFormat="1" ht="11.25"/>
    <row r="512" s="9" customFormat="1" ht="11.25"/>
    <row r="513" s="9" customFormat="1" ht="11.25"/>
    <row r="514" s="9" customFormat="1" ht="11.25"/>
    <row r="515" s="9" customFormat="1" ht="11.25"/>
    <row r="516" s="9" customFormat="1" ht="11.25"/>
    <row r="517" s="9" customFormat="1" ht="11.25"/>
    <row r="518" s="9" customFormat="1" ht="11.25"/>
    <row r="519" s="9" customFormat="1" ht="11.25"/>
    <row r="520" s="9" customFormat="1" ht="11.25"/>
    <row r="521" s="9" customFormat="1" ht="11.25"/>
    <row r="522" s="9" customFormat="1" ht="11.25"/>
    <row r="523" s="9" customFormat="1" ht="11.25"/>
    <row r="524" s="9" customFormat="1" ht="11.25"/>
    <row r="525" s="9" customFormat="1" ht="11.25"/>
    <row r="526" s="9" customFormat="1" ht="11.25"/>
    <row r="527" s="9" customFormat="1" ht="11.25"/>
    <row r="528" s="9" customFormat="1" ht="11.25"/>
    <row r="529" s="9" customFormat="1" ht="11.25"/>
    <row r="530" s="9" customFormat="1" ht="11.25"/>
    <row r="531" s="9" customFormat="1" ht="11.25"/>
    <row r="532" s="9" customFormat="1" ht="11.25"/>
    <row r="533" s="9" customFormat="1" ht="11.25"/>
    <row r="534" s="9" customFormat="1" ht="11.25"/>
    <row r="535" s="9" customFormat="1" ht="11.25"/>
    <row r="536" s="9" customFormat="1" ht="11.25"/>
    <row r="537" s="9" customFormat="1" ht="11.25"/>
    <row r="538" s="9" customFormat="1" ht="11.25"/>
    <row r="539" s="9" customFormat="1" ht="11.25"/>
    <row r="540" s="9" customFormat="1" ht="11.25"/>
    <row r="541" s="9" customFormat="1" ht="11.25"/>
    <row r="542" s="9" customFormat="1" ht="11.25"/>
    <row r="543" s="9" customFormat="1" ht="11.25"/>
    <row r="544" s="9" customFormat="1" ht="11.25"/>
    <row r="545" s="9" customFormat="1" ht="11.25"/>
    <row r="546" s="9" customFormat="1" ht="11.25"/>
    <row r="547" s="9" customFormat="1" ht="11.25"/>
    <row r="548" s="9" customFormat="1" ht="11.25"/>
    <row r="549" s="9" customFormat="1" ht="11.25"/>
    <row r="550" s="9" customFormat="1" ht="11.25"/>
    <row r="551" s="9" customFormat="1" ht="11.25"/>
    <row r="552" s="9" customFormat="1" ht="11.25"/>
    <row r="553" s="9" customFormat="1" ht="11.25"/>
    <row r="554" s="9" customFormat="1" ht="11.25"/>
    <row r="555" s="9" customFormat="1" ht="11.25"/>
    <row r="556" s="9" customFormat="1" ht="11.25"/>
    <row r="557" s="9" customFormat="1" ht="11.25"/>
    <row r="558" s="9" customFormat="1" ht="11.25"/>
    <row r="559" s="9" customFormat="1" ht="11.25"/>
    <row r="560" s="9" customFormat="1" ht="11.25"/>
    <row r="561" s="9" customFormat="1" ht="11.25"/>
    <row r="562" s="9" customFormat="1" ht="11.25"/>
    <row r="563" s="9" customFormat="1" ht="11.25"/>
    <row r="564" s="9" customFormat="1" ht="11.25"/>
    <row r="565" s="9" customFormat="1" ht="11.25"/>
    <row r="566" s="9" customFormat="1" ht="11.25"/>
    <row r="567" s="9" customFormat="1" ht="11.25"/>
    <row r="568" s="9" customFormat="1" ht="11.25"/>
    <row r="569" s="9" customFormat="1" ht="11.25"/>
    <row r="570" s="9" customFormat="1" ht="11.25"/>
    <row r="571" s="9" customFormat="1" ht="11.25"/>
    <row r="572" s="9" customFormat="1" ht="11.25"/>
    <row r="573" s="9" customFormat="1" ht="11.25"/>
    <row r="574" s="9" customFormat="1" ht="11.25"/>
    <row r="575" s="9" customFormat="1" ht="11.25"/>
    <row r="576" s="9" customFormat="1" ht="11.25"/>
    <row r="577" s="9" customFormat="1" ht="11.25"/>
    <row r="578" s="9" customFormat="1" ht="11.25"/>
    <row r="579" s="9" customFormat="1" ht="11.25"/>
    <row r="580" s="9" customFormat="1" ht="11.25"/>
    <row r="581" s="9" customFormat="1" ht="11.25"/>
    <row r="582" s="9" customFormat="1" ht="11.25"/>
    <row r="583" s="9" customFormat="1" ht="11.25"/>
    <row r="584" s="9" customFormat="1" ht="11.25"/>
    <row r="585" s="9" customFormat="1" ht="11.25"/>
    <row r="586" s="9" customFormat="1" ht="11.25"/>
    <row r="587" s="9" customFormat="1" ht="11.25"/>
    <row r="588" s="9" customFormat="1" ht="11.25"/>
    <row r="589" s="9" customFormat="1" ht="11.25"/>
    <row r="590" s="9" customFormat="1" ht="11.25"/>
    <row r="591" s="9" customFormat="1" ht="11.25"/>
    <row r="592" s="9" customFormat="1" ht="11.25"/>
    <row r="593" s="9" customFormat="1" ht="11.25"/>
    <row r="594" s="9" customFormat="1" ht="11.25"/>
    <row r="595" s="9" customFormat="1" ht="11.25"/>
    <row r="596" s="9" customFormat="1" ht="11.25"/>
    <row r="597" s="9" customFormat="1" ht="11.25"/>
    <row r="598" s="9" customFormat="1" ht="11.25"/>
    <row r="599" s="9" customFormat="1" ht="11.25"/>
    <row r="600" s="9" customFormat="1" ht="11.25"/>
    <row r="601" s="9" customFormat="1" ht="11.25"/>
    <row r="602" s="9" customFormat="1" ht="11.25"/>
    <row r="603" s="9" customFormat="1" ht="11.25"/>
    <row r="604" s="9" customFormat="1" ht="11.25"/>
    <row r="605" s="9" customFormat="1" ht="11.25"/>
    <row r="606" s="9" customFormat="1" ht="11.25"/>
    <row r="607" s="9" customFormat="1" ht="11.25"/>
    <row r="608" s="9" customFormat="1" ht="11.25"/>
    <row r="609" s="9" customFormat="1" ht="11.25"/>
    <row r="610" s="9" customFormat="1" ht="11.25"/>
    <row r="611" s="9" customFormat="1" ht="11.25"/>
    <row r="612" s="9" customFormat="1" ht="11.25"/>
    <row r="613" s="9" customFormat="1" ht="11.25"/>
    <row r="614" s="9" customFormat="1" ht="11.25"/>
    <row r="615" s="9" customFormat="1" ht="11.25"/>
    <row r="616" s="9" customFormat="1" ht="11.25"/>
    <row r="617" s="9" customFormat="1" ht="11.25"/>
    <row r="618" s="9" customFormat="1" ht="11.25"/>
    <row r="619" s="9" customFormat="1" ht="11.25"/>
    <row r="620" s="9" customFormat="1" ht="11.25"/>
    <row r="621" s="9" customFormat="1" ht="11.25"/>
    <row r="622" s="9" customFormat="1" ht="11.25"/>
    <row r="623" s="9" customFormat="1" ht="11.25"/>
    <row r="624" s="9" customFormat="1" ht="11.25"/>
    <row r="625" s="9" customFormat="1" ht="11.25"/>
    <row r="626" s="9" customFormat="1" ht="11.25"/>
    <row r="627" s="9" customFormat="1" ht="11.25"/>
    <row r="628" s="9" customFormat="1" ht="11.25"/>
    <row r="629" s="9" customFormat="1" ht="11.25"/>
    <row r="630" s="9" customFormat="1" ht="11.25"/>
    <row r="631" s="9" customFormat="1" ht="11.25"/>
    <row r="632" s="9" customFormat="1" ht="11.25"/>
    <row r="633" s="9" customFormat="1" ht="11.25"/>
    <row r="634" s="9" customFormat="1" ht="11.25"/>
    <row r="635" s="9" customFormat="1" ht="11.25"/>
    <row r="636" s="9" customFormat="1" ht="11.25"/>
    <row r="637" s="9" customFormat="1" ht="11.25"/>
    <row r="638" s="9" customFormat="1" ht="11.25"/>
    <row r="639" s="9" customFormat="1" ht="11.25"/>
    <row r="640" s="9" customFormat="1" ht="11.25"/>
    <row r="641" s="9" customFormat="1" ht="11.25"/>
    <row r="642" s="9" customFormat="1" ht="11.25"/>
    <row r="643" s="9" customFormat="1" ht="11.25"/>
    <row r="644" s="9" customFormat="1" ht="11.25"/>
    <row r="645" s="9" customFormat="1" ht="11.25"/>
    <row r="646" s="9" customFormat="1" ht="11.25"/>
    <row r="647" s="9" customFormat="1" ht="11.25"/>
    <row r="648" s="9" customFormat="1" ht="11.25"/>
    <row r="649" s="9" customFormat="1" ht="11.25"/>
    <row r="650" s="9" customFormat="1" ht="11.25"/>
    <row r="651" s="9" customFormat="1" ht="11.25"/>
    <row r="652" s="9" customFormat="1" ht="11.25"/>
    <row r="653" s="9" customFormat="1" ht="11.25"/>
    <row r="654" s="9" customFormat="1" ht="11.25"/>
    <row r="655" s="9" customFormat="1" ht="11.25"/>
    <row r="656" s="9" customFormat="1" ht="11.25"/>
    <row r="657" s="9" customFormat="1" ht="11.25"/>
    <row r="658" s="9" customFormat="1" ht="11.25"/>
    <row r="659" s="9" customFormat="1" ht="11.25"/>
    <row r="660" s="9" customFormat="1" ht="11.25"/>
    <row r="661" s="9" customFormat="1" ht="11.25"/>
    <row r="662" s="9" customFormat="1" ht="11.25"/>
    <row r="663" s="9" customFormat="1" ht="11.25"/>
    <row r="664" s="9" customFormat="1" ht="11.25"/>
    <row r="665" s="9" customFormat="1" ht="11.25"/>
    <row r="666" s="9" customFormat="1" ht="11.25"/>
    <row r="667" s="9" customFormat="1" ht="11.25"/>
    <row r="668" s="9" customFormat="1" ht="11.25"/>
    <row r="669" s="9" customFormat="1" ht="11.25"/>
    <row r="670" s="9" customFormat="1" ht="11.25"/>
    <row r="671" s="9" customFormat="1" ht="11.25"/>
    <row r="672" s="9" customFormat="1" ht="11.25"/>
    <row r="673" s="9" customFormat="1" ht="11.25"/>
    <row r="674" s="9" customFormat="1" ht="11.25"/>
    <row r="675" s="9" customFormat="1" ht="11.25"/>
    <row r="676" s="9" customFormat="1" ht="11.25"/>
    <row r="677" s="9" customFormat="1" ht="11.25"/>
    <row r="678" s="9" customFormat="1" ht="11.25"/>
    <row r="679" s="9" customFormat="1" ht="11.25"/>
    <row r="680" s="9" customFormat="1" ht="11.25"/>
    <row r="681" s="9" customFormat="1" ht="11.25"/>
    <row r="682" s="9" customFormat="1" ht="11.25"/>
    <row r="683" s="9" customFormat="1" ht="11.25"/>
    <row r="684" s="9" customFormat="1" ht="11.25"/>
    <row r="685" s="9" customFormat="1" ht="11.25"/>
    <row r="686" s="9" customFormat="1" ht="11.25"/>
    <row r="687" s="9" customFormat="1" ht="11.25"/>
    <row r="688" s="9" customFormat="1" ht="11.25"/>
    <row r="689" s="9" customFormat="1" ht="11.25"/>
    <row r="690" s="9" customFormat="1" ht="11.25"/>
    <row r="691" s="9" customFormat="1" ht="11.25"/>
    <row r="692" s="9" customFormat="1" ht="11.25"/>
    <row r="693" s="9" customFormat="1" ht="11.25"/>
    <row r="694" s="9" customFormat="1" ht="11.25"/>
    <row r="695" s="9" customFormat="1" ht="11.25"/>
    <row r="696" s="9" customFormat="1" ht="11.25"/>
    <row r="697" s="9" customFormat="1" ht="11.25"/>
    <row r="698" s="9" customFormat="1" ht="11.25"/>
    <row r="699" s="9" customFormat="1" ht="11.25"/>
    <row r="700" s="9" customFormat="1" ht="11.25"/>
    <row r="701" s="9" customFormat="1" ht="11.25"/>
    <row r="702" s="9" customFormat="1" ht="11.25"/>
    <row r="703" s="9" customFormat="1" ht="11.25"/>
    <row r="704" s="9" customFormat="1" ht="11.25"/>
    <row r="705" s="9" customFormat="1" ht="11.25"/>
    <row r="706" s="9" customFormat="1" ht="11.25"/>
    <row r="707" s="9" customFormat="1" ht="11.25"/>
    <row r="708" s="9" customFormat="1" ht="11.25"/>
    <row r="709" s="9" customFormat="1" ht="11.25"/>
    <row r="710" s="9" customFormat="1" ht="11.25"/>
    <row r="711" s="9" customFormat="1" ht="11.25"/>
    <row r="712" s="9" customFormat="1" ht="11.25"/>
    <row r="713" s="9" customFormat="1" ht="11.25"/>
    <row r="714" s="9" customFormat="1" ht="11.25"/>
    <row r="715" s="9" customFormat="1" ht="11.25"/>
    <row r="716" s="9" customFormat="1" ht="11.25"/>
    <row r="717" s="9" customFormat="1" ht="11.25"/>
    <row r="718" s="9" customFormat="1" ht="11.25"/>
    <row r="719" s="9" customFormat="1" ht="11.25"/>
    <row r="720" s="9" customFormat="1" ht="11.25"/>
    <row r="721" s="9" customFormat="1" ht="11.25"/>
    <row r="722" s="9" customFormat="1" ht="11.25"/>
    <row r="723" s="9" customFormat="1" ht="11.25"/>
    <row r="724" s="9" customFormat="1" ht="11.25"/>
    <row r="725" s="9" customFormat="1" ht="11.25"/>
    <row r="726" s="9" customFormat="1" ht="11.25"/>
    <row r="727" s="9" customFormat="1" ht="11.25"/>
    <row r="728" s="9" customFormat="1" ht="11.25"/>
    <row r="729" s="9" customFormat="1" ht="11.25"/>
    <row r="730" s="9" customFormat="1" ht="11.25"/>
    <row r="731" s="9" customFormat="1" ht="11.25"/>
    <row r="732" s="9" customFormat="1" ht="11.25"/>
    <row r="733" s="9" customFormat="1" ht="11.25"/>
    <row r="734" s="9" customFormat="1" ht="11.25"/>
    <row r="735" s="9" customFormat="1" ht="11.25"/>
    <row r="736" s="9" customFormat="1" ht="11.25"/>
    <row r="737" s="9" customFormat="1" ht="11.25"/>
    <row r="738" s="9" customFormat="1" ht="11.25"/>
    <row r="739" s="9" customFormat="1" ht="11.25"/>
    <row r="740" s="9" customFormat="1" ht="11.25"/>
    <row r="741" s="9" customFormat="1" ht="11.25"/>
    <row r="742" s="9" customFormat="1" ht="11.25"/>
    <row r="743" s="9" customFormat="1" ht="11.25"/>
    <row r="744" s="9" customFormat="1" ht="11.25"/>
    <row r="745" s="9" customFormat="1" ht="11.25"/>
    <row r="746" s="9" customFormat="1" ht="11.25"/>
    <row r="747" s="9" customFormat="1" ht="11.25"/>
    <row r="748" s="9" customFormat="1" ht="11.25"/>
    <row r="749" s="9" customFormat="1" ht="11.25"/>
    <row r="750" s="9" customFormat="1" ht="11.25"/>
    <row r="751" s="9" customFormat="1" ht="11.25"/>
    <row r="752" s="9" customFormat="1" ht="11.25"/>
    <row r="753" s="9" customFormat="1" ht="11.25"/>
    <row r="754" s="9" customFormat="1" ht="11.25"/>
    <row r="755" s="9" customFormat="1" ht="11.25"/>
    <row r="756" s="9" customFormat="1" ht="11.25"/>
    <row r="757" s="9" customFormat="1" ht="11.25"/>
    <row r="758" s="9" customFormat="1" ht="11.25"/>
    <row r="759" s="9" customFormat="1" ht="11.25"/>
    <row r="760" s="9" customFormat="1" ht="11.25"/>
    <row r="761" s="9" customFormat="1" ht="11.25"/>
    <row r="762" s="9" customFormat="1" ht="11.25"/>
    <row r="763" s="9" customFormat="1" ht="11.25"/>
    <row r="764" s="9" customFormat="1" ht="11.25"/>
    <row r="765" s="9" customFormat="1" ht="11.25"/>
    <row r="766" s="9" customFormat="1" ht="11.25"/>
    <row r="767" s="9" customFormat="1" ht="11.25"/>
    <row r="768" s="9" customFormat="1" ht="11.25"/>
    <row r="769" s="9" customFormat="1" ht="11.25"/>
    <row r="770" s="9" customFormat="1" ht="11.25"/>
    <row r="771" s="9" customFormat="1" ht="11.25"/>
    <row r="772" s="9" customFormat="1" ht="11.25"/>
    <row r="773" s="9" customFormat="1" ht="11.25"/>
    <row r="774" s="9" customFormat="1" ht="11.25"/>
    <row r="775" s="9" customFormat="1" ht="11.25"/>
    <row r="776" s="9" customFormat="1" ht="11.25"/>
    <row r="777" s="9" customFormat="1" ht="11.25"/>
    <row r="778" s="9" customFormat="1" ht="11.25"/>
    <row r="779" s="9" customFormat="1" ht="11.25"/>
    <row r="780" s="9" customFormat="1" ht="11.25"/>
    <row r="781" s="9" customFormat="1" ht="11.25"/>
    <row r="782" s="9" customFormat="1" ht="11.25"/>
    <row r="783" s="9" customFormat="1" ht="11.25"/>
    <row r="784" s="9" customFormat="1" ht="11.25"/>
    <row r="785" s="9" customFormat="1" ht="11.25"/>
    <row r="786" s="9" customFormat="1" ht="11.25"/>
    <row r="787" s="9" customFormat="1" ht="11.25"/>
    <row r="788" s="9" customFormat="1" ht="11.25"/>
    <row r="789" s="9" customFormat="1" ht="11.25"/>
    <row r="790" s="9" customFormat="1" ht="11.25"/>
    <row r="791" s="9" customFormat="1" ht="11.25"/>
    <row r="792" s="9" customFormat="1" ht="11.25"/>
    <row r="793" s="9" customFormat="1" ht="11.25"/>
    <row r="794" s="9" customFormat="1" ht="11.25"/>
    <row r="795" s="9" customFormat="1" ht="11.25"/>
    <row r="796" s="9" customFormat="1" ht="11.25"/>
    <row r="797" s="9" customFormat="1" ht="11.25"/>
    <row r="798" s="9" customFormat="1" ht="11.25"/>
    <row r="799" s="9" customFormat="1" ht="11.25"/>
    <row r="800" s="9" customFormat="1" ht="11.25"/>
    <row r="801" s="9" customFormat="1" ht="11.25"/>
    <row r="802" s="9" customFormat="1" ht="11.25"/>
    <row r="803" s="9" customFormat="1" ht="11.25"/>
    <row r="804" s="9" customFormat="1" ht="11.25"/>
    <row r="805" s="9" customFormat="1" ht="11.25"/>
    <row r="806" s="9" customFormat="1" ht="11.25"/>
    <row r="807" s="9" customFormat="1" ht="11.25"/>
    <row r="808" s="9" customFormat="1" ht="11.25"/>
    <row r="809" s="9" customFormat="1" ht="11.25"/>
    <row r="810" s="9" customFormat="1" ht="11.25"/>
    <row r="811" s="9" customFormat="1" ht="11.25"/>
    <row r="812" s="9" customFormat="1" ht="11.25"/>
    <row r="813" s="9" customFormat="1" ht="11.25"/>
    <row r="814" s="9" customFormat="1" ht="11.25"/>
    <row r="815" s="9" customFormat="1" ht="11.25"/>
    <row r="816" s="9" customFormat="1" ht="11.25"/>
    <row r="817" s="9" customFormat="1" ht="11.25"/>
    <row r="818" s="9" customFormat="1" ht="11.25"/>
    <row r="819" s="9" customFormat="1" ht="11.25"/>
    <row r="820" s="9" customFormat="1" ht="11.25"/>
    <row r="821" s="9" customFormat="1" ht="11.25"/>
    <row r="822" s="9" customFormat="1" ht="11.25"/>
    <row r="823" s="9" customFormat="1" ht="11.25"/>
    <row r="824" s="9" customFormat="1" ht="11.25"/>
    <row r="825" s="9" customFormat="1" ht="11.25"/>
    <row r="826" s="9" customFormat="1" ht="11.25"/>
    <row r="827" s="9" customFormat="1" ht="11.25"/>
    <row r="828" s="9" customFormat="1" ht="11.25"/>
    <row r="829" s="9" customFormat="1" ht="11.25"/>
    <row r="830" s="9" customFormat="1" ht="11.25"/>
    <row r="831" s="9" customFormat="1" ht="11.25"/>
    <row r="832" s="9" customFormat="1" ht="11.25"/>
    <row r="833" s="9" customFormat="1" ht="11.25"/>
    <row r="834" s="9" customFormat="1" ht="11.25"/>
    <row r="835" s="9" customFormat="1" ht="11.25"/>
    <row r="836" s="9" customFormat="1" ht="11.25"/>
    <row r="837" s="9" customFormat="1" ht="11.25"/>
    <row r="838" s="9" customFormat="1" ht="11.25"/>
    <row r="839" s="9" customFormat="1" ht="11.25"/>
    <row r="840" s="9" customFormat="1" ht="11.25"/>
    <row r="841" s="9" customFormat="1" ht="11.25"/>
    <row r="842" s="9" customFormat="1" ht="11.25"/>
    <row r="843" s="9" customFormat="1" ht="11.25"/>
    <row r="844" s="9" customFormat="1" ht="11.25"/>
    <row r="845" s="9" customFormat="1" ht="11.25"/>
    <row r="846" s="9" customFormat="1" ht="11.25"/>
    <row r="847" s="9" customFormat="1" ht="11.25"/>
    <row r="848" s="9" customFormat="1" ht="11.25"/>
    <row r="849" s="9" customFormat="1" ht="11.25"/>
    <row r="850" s="9" customFormat="1" ht="11.25"/>
    <row r="851" s="9" customFormat="1" ht="11.25"/>
    <row r="852" s="9" customFormat="1" ht="11.25"/>
    <row r="853" s="9" customFormat="1" ht="11.25"/>
    <row r="854" s="9" customFormat="1" ht="11.25"/>
    <row r="855" s="9" customFormat="1" ht="11.25"/>
    <row r="856" s="9" customFormat="1" ht="11.25"/>
    <row r="857" s="9" customFormat="1" ht="11.25"/>
    <row r="858" s="9" customFormat="1" ht="11.25"/>
    <row r="859" s="9" customFormat="1" ht="11.25"/>
    <row r="860" s="9" customFormat="1" ht="11.25"/>
    <row r="861" s="9" customFormat="1" ht="11.25"/>
    <row r="862" s="9" customFormat="1" ht="11.25"/>
    <row r="863" s="9" customFormat="1" ht="11.25"/>
    <row r="864" s="9" customFormat="1" ht="11.25"/>
    <row r="865" s="9" customFormat="1" ht="11.25"/>
    <row r="866" s="9" customFormat="1" ht="11.25"/>
    <row r="867" s="9" customFormat="1" ht="11.25"/>
    <row r="868" s="9" customFormat="1" ht="11.25"/>
    <row r="869" s="9" customFormat="1" ht="11.25"/>
    <row r="870" s="9" customFormat="1" ht="11.25"/>
    <row r="871" s="9" customFormat="1" ht="11.25"/>
    <row r="872" s="9" customFormat="1" ht="11.25"/>
    <row r="873" s="9" customFormat="1" ht="11.25"/>
    <row r="874" s="9" customFormat="1" ht="11.25"/>
    <row r="875" s="9" customFormat="1" ht="11.25"/>
    <row r="876" s="9" customFormat="1" ht="11.25"/>
    <row r="877" s="9" customFormat="1" ht="11.25"/>
    <row r="878" s="9" customFormat="1" ht="11.25"/>
    <row r="879" s="9" customFormat="1" ht="11.25"/>
    <row r="880" s="9" customFormat="1" ht="11.25"/>
    <row r="881" s="9" customFormat="1" ht="11.25"/>
    <row r="882" s="9" customFormat="1" ht="11.25"/>
    <row r="883" s="9" customFormat="1" ht="11.25"/>
    <row r="884" s="9" customFormat="1" ht="11.25"/>
    <row r="885" s="9" customFormat="1" ht="11.25"/>
    <row r="886" s="9" customFormat="1" ht="11.25"/>
    <row r="887" s="9" customFormat="1" ht="11.25"/>
    <row r="888" s="9" customFormat="1" ht="11.25"/>
    <row r="889" s="9" customFormat="1" ht="11.25"/>
    <row r="890" s="9" customFormat="1" ht="11.25"/>
    <row r="891" s="9" customFormat="1" ht="11.25"/>
    <row r="892" s="9" customFormat="1" ht="11.25"/>
    <row r="893" s="9" customFormat="1" ht="11.25"/>
    <row r="894" s="9" customFormat="1" ht="11.25"/>
    <row r="895" s="9" customFormat="1" ht="11.25"/>
    <row r="896" s="9" customFormat="1" ht="11.25"/>
    <row r="897" s="9" customFormat="1" ht="11.25"/>
    <row r="898" s="9" customFormat="1" ht="11.25"/>
    <row r="899" s="9" customFormat="1" ht="11.25"/>
    <row r="900" s="9" customFormat="1" ht="11.25"/>
    <row r="901" s="9" customFormat="1" ht="11.25"/>
    <row r="902" s="9" customFormat="1" ht="11.25"/>
    <row r="903" s="9" customFormat="1" ht="11.25"/>
    <row r="904" s="9" customFormat="1" ht="11.25"/>
    <row r="905" s="9" customFormat="1" ht="11.25"/>
    <row r="906" s="9" customFormat="1" ht="11.25"/>
    <row r="907" s="9" customFormat="1" ht="11.25"/>
    <row r="908" s="9" customFormat="1" ht="11.25"/>
    <row r="909" s="9" customFormat="1" ht="11.25"/>
    <row r="910" s="9" customFormat="1" ht="11.25"/>
    <row r="911" s="9" customFormat="1" ht="11.25"/>
    <row r="912" s="9" customFormat="1" ht="11.25"/>
    <row r="913" s="9" customFormat="1" ht="11.25"/>
    <row r="914" s="9" customFormat="1" ht="11.25"/>
    <row r="915" s="9" customFormat="1" ht="11.25"/>
    <row r="916" s="9" customFormat="1" ht="11.25"/>
    <row r="917" s="9" customFormat="1" ht="11.25"/>
    <row r="918" s="9" customFormat="1" ht="11.25"/>
    <row r="919" s="9" customFormat="1" ht="11.25"/>
    <row r="920" s="9" customFormat="1" ht="11.25"/>
    <row r="921" s="9" customFormat="1" ht="11.25"/>
    <row r="922" s="9" customFormat="1" ht="11.25"/>
    <row r="923" s="9" customFormat="1" ht="11.25"/>
    <row r="924" s="9" customFormat="1" ht="11.25"/>
    <row r="925" s="9" customFormat="1" ht="11.25"/>
    <row r="926" s="9" customFormat="1" ht="11.25"/>
    <row r="927" s="9" customFormat="1" ht="11.25"/>
    <row r="928" s="9" customFormat="1" ht="11.25"/>
    <row r="929" s="9" customFormat="1" ht="11.25"/>
    <row r="930" s="9" customFormat="1" ht="11.25"/>
    <row r="931" s="9" customFormat="1" ht="11.25"/>
    <row r="932" s="9" customFormat="1" ht="11.25"/>
    <row r="933" s="9" customFormat="1" ht="11.25"/>
    <row r="934" s="9" customFormat="1" ht="11.25"/>
    <row r="935" s="9" customFormat="1" ht="11.25"/>
    <row r="936" s="9" customFormat="1" ht="11.25"/>
    <row r="937" s="9" customFormat="1" ht="11.25"/>
    <row r="938" s="9" customFormat="1" ht="11.25"/>
    <row r="939" s="9" customFormat="1" ht="11.25"/>
    <row r="940" s="9" customFormat="1" ht="11.25"/>
    <row r="941" s="9" customFormat="1" ht="11.25"/>
    <row r="942" s="9" customFormat="1" ht="11.25"/>
    <row r="943" s="9" customFormat="1" ht="11.25"/>
    <row r="944" s="9" customFormat="1" ht="11.25"/>
    <row r="945" s="9" customFormat="1" ht="11.25"/>
    <row r="946" s="9" customFormat="1" ht="11.25"/>
    <row r="947" s="9" customFormat="1" ht="11.25"/>
    <row r="948" s="9" customFormat="1" ht="11.25"/>
    <row r="949" s="9" customFormat="1" ht="11.25"/>
    <row r="950" s="9" customFormat="1" ht="11.25"/>
    <row r="951" s="9" customFormat="1" ht="11.25"/>
    <row r="952" s="9" customFormat="1" ht="11.25"/>
    <row r="953" s="9" customFormat="1" ht="11.25"/>
    <row r="954" s="9" customFormat="1" ht="11.25"/>
    <row r="955" s="9" customFormat="1" ht="11.25"/>
    <row r="956" s="9" customFormat="1" ht="11.25"/>
    <row r="957" s="9" customFormat="1" ht="11.25"/>
    <row r="958" s="9" customFormat="1" ht="11.25"/>
    <row r="959" s="9" customFormat="1" ht="11.25"/>
    <row r="960" s="9" customFormat="1" ht="11.25"/>
    <row r="961" s="9" customFormat="1" ht="11.25"/>
    <row r="962" s="9" customFormat="1" ht="11.25"/>
    <row r="963" s="9" customFormat="1" ht="11.25"/>
    <row r="964" s="9" customFormat="1" ht="11.25"/>
    <row r="965" s="9" customFormat="1" ht="11.25"/>
    <row r="966" s="9" customFormat="1" ht="11.25"/>
    <row r="967" s="9" customFormat="1" ht="11.25"/>
    <row r="968" s="9" customFormat="1" ht="11.25"/>
    <row r="969" s="9" customFormat="1" ht="11.25"/>
    <row r="970" s="9" customFormat="1" ht="11.25"/>
    <row r="971" s="9" customFormat="1" ht="11.25"/>
    <row r="972" s="9" customFormat="1" ht="11.25"/>
    <row r="973" s="9" customFormat="1" ht="11.25"/>
    <row r="974" s="9" customFormat="1" ht="11.25"/>
    <row r="975" s="9" customFormat="1" ht="11.25"/>
    <row r="976" s="9" customFormat="1" ht="11.25"/>
    <row r="977" s="9" customFormat="1" ht="11.25"/>
    <row r="978" s="9" customFormat="1" ht="11.25"/>
    <row r="979" s="9" customFormat="1" ht="11.25"/>
    <row r="980" s="9" customFormat="1" ht="11.25"/>
    <row r="981" s="9" customFormat="1" ht="11.25"/>
    <row r="982" s="9" customFormat="1" ht="11.25"/>
    <row r="983" s="9" customFormat="1" ht="11.25"/>
    <row r="984" s="9" customFormat="1" ht="11.25"/>
    <row r="985" s="9" customFormat="1" ht="11.25"/>
    <row r="986" s="9" customFormat="1" ht="11.25"/>
    <row r="987" s="9" customFormat="1" ht="11.25"/>
    <row r="988" s="9" customFormat="1" ht="11.25"/>
    <row r="989" s="9" customFormat="1" ht="11.25"/>
    <row r="990" s="9" customFormat="1" ht="11.25"/>
    <row r="991" s="9" customFormat="1" ht="11.25"/>
    <row r="992" s="9" customFormat="1" ht="11.25"/>
    <row r="993" s="9" customFormat="1" ht="11.25"/>
    <row r="994" s="9" customFormat="1" ht="11.25"/>
    <row r="995" s="9" customFormat="1" ht="11.25"/>
    <row r="996" s="9" customFormat="1" ht="11.25"/>
    <row r="997" s="9" customFormat="1" ht="11.25"/>
    <row r="998" s="9" customFormat="1" ht="11.25"/>
    <row r="999" s="9" customFormat="1" ht="11.25"/>
    <row r="1000" s="9" customFormat="1" ht="11.25"/>
    <row r="1001" s="9" customFormat="1" ht="11.25"/>
    <row r="1002" s="9" customFormat="1" ht="11.25"/>
    <row r="1003" s="9" customFormat="1" ht="11.25"/>
    <row r="1004" s="9" customFormat="1" ht="11.25"/>
    <row r="1005" s="9" customFormat="1" ht="11.25"/>
    <row r="1006" s="9" customFormat="1" ht="11.25"/>
    <row r="1007" s="9" customFormat="1" ht="11.25"/>
    <row r="1008" s="9" customFormat="1" ht="11.25"/>
    <row r="1009" s="9" customFormat="1" ht="11.25"/>
    <row r="1010" s="9" customFormat="1" ht="11.25"/>
    <row r="1011" s="9" customFormat="1" ht="11.25"/>
    <row r="1012" s="9" customFormat="1" ht="11.25"/>
    <row r="1013" s="9" customFormat="1" ht="11.25"/>
    <row r="1014" s="9" customFormat="1" ht="11.25"/>
    <row r="1015" s="9" customFormat="1" ht="11.25"/>
    <row r="1016" s="9" customFormat="1" ht="11.25"/>
    <row r="1017" s="9" customFormat="1" ht="11.25"/>
    <row r="1018" s="9" customFormat="1" ht="11.25"/>
    <row r="1019" s="9" customFormat="1" ht="11.25"/>
    <row r="1020" s="9" customFormat="1" ht="11.25"/>
    <row r="1021" s="9" customFormat="1" ht="11.25"/>
    <row r="1022" s="9" customFormat="1" ht="11.25"/>
    <row r="1023" s="9" customFormat="1" ht="11.25"/>
    <row r="1024" s="9" customFormat="1" ht="11.25"/>
    <row r="1025" s="9" customFormat="1" ht="11.25"/>
    <row r="1026" s="9" customFormat="1" ht="11.25"/>
    <row r="1027" s="9" customFormat="1" ht="11.25"/>
    <row r="1028" s="9" customFormat="1" ht="11.25"/>
    <row r="1029" s="9" customFormat="1" ht="11.25"/>
    <row r="1030" s="9" customFormat="1" ht="11.25"/>
    <row r="1031" s="9" customFormat="1" ht="11.25"/>
    <row r="1032" s="9" customFormat="1" ht="11.25"/>
    <row r="1033" s="9" customFormat="1" ht="11.25"/>
    <row r="1034" s="9" customFormat="1" ht="11.25"/>
    <row r="1035" s="9" customFormat="1" ht="11.25"/>
    <row r="1036" s="9" customFormat="1" ht="11.25"/>
    <row r="1037" s="9" customFormat="1" ht="11.25"/>
    <row r="1038" s="9" customFormat="1" ht="11.25"/>
    <row r="1039" s="9" customFormat="1" ht="11.25"/>
    <row r="1040" s="9" customFormat="1" ht="11.25"/>
    <row r="1041" s="9" customFormat="1" ht="11.25"/>
    <row r="1042" s="9" customFormat="1" ht="11.25"/>
    <row r="1043" s="9" customFormat="1" ht="11.25"/>
    <row r="1044" s="9" customFormat="1" ht="11.25"/>
    <row r="1045" s="9" customFormat="1" ht="11.25"/>
    <row r="1046" s="9" customFormat="1" ht="11.25"/>
    <row r="1047" s="9" customFormat="1" ht="11.25"/>
    <row r="1048" s="9" customFormat="1" ht="11.25"/>
    <row r="1049" s="9" customFormat="1" ht="11.25"/>
    <row r="1050" s="9" customFormat="1" ht="11.25"/>
    <row r="1051" s="9" customFormat="1" ht="11.25"/>
    <row r="1052" s="9" customFormat="1" ht="11.25"/>
    <row r="1053" s="9" customFormat="1" ht="11.25"/>
    <row r="1054" s="9" customFormat="1" ht="11.25"/>
    <row r="1055" s="9" customFormat="1" ht="11.25"/>
    <row r="1056" s="9" customFormat="1" ht="11.25"/>
    <row r="1057" s="9" customFormat="1" ht="11.25"/>
    <row r="1058" s="9" customFormat="1" ht="11.25"/>
    <row r="1059" s="9" customFormat="1" ht="11.25"/>
    <row r="1060" s="9" customFormat="1" ht="11.25"/>
    <row r="1061" s="9" customFormat="1" ht="11.25"/>
    <row r="1062" s="9" customFormat="1" ht="11.25"/>
    <row r="1063" s="9" customFormat="1" ht="11.25"/>
    <row r="1064" s="9" customFormat="1" ht="11.25"/>
    <row r="1065" s="9" customFormat="1" ht="11.25"/>
    <row r="1066" s="9" customFormat="1" ht="11.25"/>
    <row r="1067" s="9" customFormat="1" ht="11.25"/>
    <row r="1068" s="9" customFormat="1" ht="11.25"/>
    <row r="1069" s="9" customFormat="1" ht="11.25"/>
    <row r="1070" s="9" customFormat="1" ht="11.25"/>
    <row r="1071" s="9" customFormat="1" ht="11.25"/>
    <row r="1072" s="9" customFormat="1" ht="11.25"/>
    <row r="1073" s="9" customFormat="1" ht="11.25"/>
    <row r="1074" s="9" customFormat="1" ht="11.25"/>
    <row r="1075" s="9" customFormat="1" ht="11.25"/>
    <row r="1076" s="9" customFormat="1" ht="11.25"/>
    <row r="1077" s="9" customFormat="1" ht="11.25"/>
    <row r="1078" s="9" customFormat="1" ht="11.25"/>
    <row r="1079" s="9" customFormat="1" ht="11.25"/>
    <row r="1080" s="9" customFormat="1" ht="11.25"/>
    <row r="1081" s="9" customFormat="1" ht="11.25"/>
    <row r="1082" s="9" customFormat="1" ht="11.25"/>
    <row r="1083" s="9" customFormat="1" ht="11.25"/>
    <row r="1084" s="9" customFormat="1" ht="11.25"/>
    <row r="1085" s="9" customFormat="1" ht="11.25"/>
    <row r="1086" s="9" customFormat="1" ht="11.25"/>
    <row r="1087" s="9" customFormat="1" ht="11.25"/>
    <row r="1088" s="9" customFormat="1" ht="11.25"/>
    <row r="1089" s="9" customFormat="1" ht="11.25"/>
    <row r="1090" s="9" customFormat="1" ht="11.25"/>
    <row r="1091" s="9" customFormat="1" ht="11.25"/>
    <row r="1092" s="9" customFormat="1" ht="11.25"/>
    <row r="1093" s="9" customFormat="1" ht="11.25"/>
    <row r="1094" s="9" customFormat="1" ht="11.25"/>
    <row r="1095" s="9" customFormat="1" ht="11.25"/>
    <row r="1096" s="9" customFormat="1" ht="11.25"/>
    <row r="1097" s="9" customFormat="1" ht="11.25"/>
    <row r="1098" s="9" customFormat="1" ht="11.25"/>
    <row r="1099" s="9" customFormat="1" ht="11.25"/>
    <row r="1100" s="9" customFormat="1" ht="11.25"/>
    <row r="1101" s="9" customFormat="1" ht="11.25"/>
    <row r="1102" s="9" customFormat="1" ht="11.25"/>
    <row r="1103" s="9" customFormat="1" ht="11.25"/>
    <row r="1104" s="9" customFormat="1" ht="11.25"/>
    <row r="1105" s="9" customFormat="1" ht="11.25"/>
    <row r="1106" s="9" customFormat="1" ht="11.25"/>
    <row r="1107" s="9" customFormat="1" ht="11.25"/>
    <row r="1108" s="9" customFormat="1" ht="11.25"/>
    <row r="1109" s="9" customFormat="1" ht="11.25"/>
    <row r="1110" s="9" customFormat="1" ht="11.25"/>
    <row r="1111" s="9" customFormat="1" ht="11.25"/>
    <row r="1112" s="9" customFormat="1" ht="11.25"/>
    <row r="1113" s="9" customFormat="1" ht="11.25"/>
    <row r="1114" s="9" customFormat="1" ht="11.25"/>
    <row r="1115" s="9" customFormat="1" ht="11.25"/>
    <row r="1116" s="9" customFormat="1" ht="11.25"/>
    <row r="1117" s="9" customFormat="1" ht="11.25"/>
    <row r="1118" s="9" customFormat="1" ht="11.25"/>
  </sheetData>
  <mergeCells count="20">
    <mergeCell ref="A10:B10"/>
    <mergeCell ref="A11:B11"/>
    <mergeCell ref="C6:E6"/>
    <mergeCell ref="A30:B30"/>
    <mergeCell ref="A14:A15"/>
    <mergeCell ref="B14:B15"/>
    <mergeCell ref="C14:C15"/>
    <mergeCell ref="A16:I16"/>
    <mergeCell ref="A18:B18"/>
    <mergeCell ref="I14:I15"/>
    <mergeCell ref="A19:B19"/>
    <mergeCell ref="D14:F14"/>
    <mergeCell ref="G14:G15"/>
    <mergeCell ref="H14:H15"/>
    <mergeCell ref="F6:H6"/>
    <mergeCell ref="C1:H4"/>
    <mergeCell ref="C5:E5"/>
    <mergeCell ref="F5:H5"/>
    <mergeCell ref="A1:B7"/>
    <mergeCell ref="A9:B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1"/>
  <sheetViews>
    <sheetView showGridLines="0" zoomScale="120" zoomScaleNormal="120" workbookViewId="0">
      <selection activeCell="D10" sqref="D10"/>
    </sheetView>
  </sheetViews>
  <sheetFormatPr baseColWidth="10" defaultRowHeight="12.75"/>
  <cols>
    <col min="1" max="1" width="7.5703125" style="7" customWidth="1"/>
    <col min="2" max="2" width="16.85546875" style="7" customWidth="1"/>
    <col min="3" max="3" width="27.28515625" style="7" customWidth="1"/>
    <col min="4" max="4" width="13.5703125" style="7" customWidth="1"/>
    <col min="5" max="5" width="7.42578125" style="7" hidden="1" customWidth="1"/>
    <col min="6" max="6" width="9.5703125" style="7" customWidth="1"/>
    <col min="7" max="7" width="9.85546875" style="7" customWidth="1"/>
    <col min="8" max="8" width="5.7109375" style="7" customWidth="1"/>
    <col min="9" max="9" width="13.28515625" style="7" customWidth="1"/>
    <col min="10" max="10" width="9.5703125" style="7" customWidth="1"/>
    <col min="11" max="11" width="10.42578125" style="7" customWidth="1"/>
    <col min="12" max="12" width="9.42578125" style="7" customWidth="1"/>
    <col min="13" max="13" width="8.5703125" style="7" customWidth="1"/>
    <col min="14" max="14" width="8.42578125" style="7" customWidth="1"/>
    <col min="15" max="16384" width="11.42578125" style="7"/>
  </cols>
  <sheetData>
    <row r="1" spans="1:10">
      <c r="A1" s="270"/>
      <c r="B1" s="272"/>
      <c r="C1" s="338" t="s">
        <v>223</v>
      </c>
      <c r="D1" s="339"/>
      <c r="E1" s="339"/>
      <c r="F1" s="339"/>
      <c r="G1" s="339"/>
      <c r="H1" s="340"/>
      <c r="I1" s="208"/>
    </row>
    <row r="2" spans="1:10">
      <c r="A2" s="273"/>
      <c r="B2" s="275"/>
      <c r="C2" s="341"/>
      <c r="D2" s="342"/>
      <c r="E2" s="342"/>
      <c r="F2" s="342"/>
      <c r="G2" s="342"/>
      <c r="H2" s="343"/>
      <c r="I2" s="208"/>
    </row>
    <row r="3" spans="1:10">
      <c r="A3" s="273"/>
      <c r="B3" s="275"/>
      <c r="C3" s="341"/>
      <c r="D3" s="342"/>
      <c r="E3" s="342"/>
      <c r="F3" s="342"/>
      <c r="G3" s="342"/>
      <c r="H3" s="343"/>
      <c r="I3" s="210" t="s">
        <v>172</v>
      </c>
    </row>
    <row r="4" spans="1:10">
      <c r="A4" s="273"/>
      <c r="B4" s="275"/>
      <c r="C4" s="344"/>
      <c r="D4" s="345"/>
      <c r="E4" s="345"/>
      <c r="F4" s="345"/>
      <c r="G4" s="345"/>
      <c r="H4" s="346"/>
      <c r="I4" s="210" t="s">
        <v>173</v>
      </c>
    </row>
    <row r="5" spans="1:10" s="18" customFormat="1" ht="18">
      <c r="A5" s="273"/>
      <c r="B5" s="275"/>
      <c r="C5" s="288" t="s">
        <v>174</v>
      </c>
      <c r="D5" s="289"/>
      <c r="E5" s="290"/>
      <c r="F5" s="288" t="s">
        <v>175</v>
      </c>
      <c r="G5" s="289"/>
      <c r="H5" s="289"/>
      <c r="I5" s="208"/>
      <c r="J5" s="17"/>
    </row>
    <row r="6" spans="1:10" ht="14.25" customHeight="1">
      <c r="A6" s="273"/>
      <c r="B6" s="275"/>
      <c r="C6" s="288">
        <v>0</v>
      </c>
      <c r="D6" s="289"/>
      <c r="E6" s="290"/>
      <c r="F6" s="288" t="s">
        <v>176</v>
      </c>
      <c r="G6" s="289"/>
      <c r="H6" s="289"/>
      <c r="I6" s="208"/>
      <c r="J6" s="8"/>
    </row>
    <row r="7" spans="1:10" s="10" customFormat="1" ht="14.25">
      <c r="A7" s="276"/>
      <c r="B7" s="278"/>
      <c r="C7" s="209"/>
      <c r="D7" s="209"/>
      <c r="E7" s="209"/>
      <c r="F7" s="209"/>
      <c r="G7" s="209"/>
      <c r="H7" s="209"/>
      <c r="I7" s="102"/>
      <c r="J7" s="11"/>
    </row>
    <row r="8" spans="1:10" s="10" customFormat="1" ht="15" customHeight="1">
      <c r="A8" s="347" t="s">
        <v>187</v>
      </c>
      <c r="B8" s="347"/>
      <c r="C8" s="347" t="s">
        <v>183</v>
      </c>
      <c r="D8" s="347"/>
      <c r="E8" s="14"/>
      <c r="F8" s="14"/>
      <c r="G8" s="168" t="s">
        <v>119</v>
      </c>
      <c r="H8" s="348" t="str">
        <f>'POA-01'!I8</f>
        <v>0510-0900-1</v>
      </c>
      <c r="I8" s="348"/>
      <c r="J8" s="11"/>
    </row>
    <row r="9" spans="1:10" s="10" customFormat="1" ht="16.5">
      <c r="A9" s="337" t="s">
        <v>8</v>
      </c>
      <c r="B9" s="337"/>
      <c r="C9" s="89">
        <f>'POA-01'!D8</f>
        <v>524578000</v>
      </c>
      <c r="D9" s="104"/>
      <c r="E9" s="14"/>
      <c r="F9" s="14"/>
      <c r="G9" s="14"/>
      <c r="H9" s="14"/>
      <c r="I9" s="14"/>
      <c r="J9" s="11"/>
    </row>
    <row r="10" spans="1:10" s="10" customFormat="1" ht="16.5">
      <c r="A10" s="337" t="s">
        <v>10</v>
      </c>
      <c r="B10" s="337"/>
      <c r="C10" s="90">
        <f>'POA-01'!D9</f>
        <v>0</v>
      </c>
      <c r="D10" s="104"/>
      <c r="E10" s="14"/>
      <c r="F10" s="14"/>
      <c r="G10" s="14"/>
      <c r="H10" s="14"/>
      <c r="I10" s="14"/>
      <c r="J10" s="11"/>
    </row>
    <row r="11" spans="1:10" s="10" customFormat="1" ht="15" customHeight="1">
      <c r="A11" s="337" t="s">
        <v>178</v>
      </c>
      <c r="B11" s="337"/>
      <c r="C11" s="90">
        <f>'POA-01'!D10</f>
        <v>524578000</v>
      </c>
      <c r="D11" s="104"/>
      <c r="E11" s="14"/>
      <c r="F11" s="14"/>
      <c r="G11" s="14"/>
      <c r="H11" s="14"/>
      <c r="I11" s="14"/>
      <c r="J11" s="11"/>
    </row>
    <row r="12" spans="1:10" s="9" customFormat="1" ht="12.75" customHeight="1">
      <c r="A12" s="130"/>
      <c r="B12" s="130"/>
      <c r="C12" s="130"/>
      <c r="D12" s="130"/>
    </row>
    <row r="13" spans="1:10" s="12" customFormat="1" ht="14.25" thickBot="1">
      <c r="A13" s="105" t="s">
        <v>49</v>
      </c>
      <c r="B13" s="105"/>
      <c r="C13" s="105"/>
      <c r="D13" s="106" t="s">
        <v>50</v>
      </c>
    </row>
    <row r="14" spans="1:10" s="9" customFormat="1" ht="12.75" customHeight="1" thickBot="1">
      <c r="A14" s="161" t="s">
        <v>51</v>
      </c>
      <c r="B14" s="333" t="s">
        <v>35</v>
      </c>
      <c r="C14" s="334"/>
      <c r="D14" s="162" t="s">
        <v>27</v>
      </c>
    </row>
    <row r="15" spans="1:10" s="9" customFormat="1" ht="13.5">
      <c r="A15" s="163">
        <v>2</v>
      </c>
      <c r="B15" s="335" t="s">
        <v>135</v>
      </c>
      <c r="C15" s="336"/>
      <c r="D15" s="164">
        <f>SUM(D16:D29)</f>
        <v>0</v>
      </c>
    </row>
    <row r="16" spans="1:10" s="9" customFormat="1" ht="13.5">
      <c r="A16" s="120" t="s">
        <v>122</v>
      </c>
      <c r="B16" s="331"/>
      <c r="C16" s="332"/>
      <c r="D16" s="122"/>
    </row>
    <row r="17" spans="1:4" s="9" customFormat="1" ht="13.5">
      <c r="A17" s="120" t="s">
        <v>123</v>
      </c>
      <c r="B17" s="331"/>
      <c r="C17" s="332"/>
      <c r="D17" s="122">
        <v>0</v>
      </c>
    </row>
    <row r="18" spans="1:4" s="9" customFormat="1" ht="13.5">
      <c r="A18" s="120" t="s">
        <v>124</v>
      </c>
      <c r="B18" s="331"/>
      <c r="C18" s="332"/>
      <c r="D18" s="122">
        <v>0</v>
      </c>
    </row>
    <row r="19" spans="1:4" s="9" customFormat="1" ht="13.5">
      <c r="A19" s="120" t="s">
        <v>125</v>
      </c>
      <c r="B19" s="331"/>
      <c r="C19" s="332"/>
      <c r="D19" s="165"/>
    </row>
    <row r="20" spans="1:4" s="9" customFormat="1" ht="13.5">
      <c r="A20" s="120" t="s">
        <v>126</v>
      </c>
      <c r="B20" s="331"/>
      <c r="C20" s="332"/>
      <c r="D20" s="165"/>
    </row>
    <row r="21" spans="1:4" s="9" customFormat="1" ht="13.5">
      <c r="A21" s="120" t="s">
        <v>127</v>
      </c>
      <c r="B21" s="331"/>
      <c r="C21" s="332"/>
      <c r="D21" s="165"/>
    </row>
    <row r="22" spans="1:4" s="9" customFormat="1" ht="13.5">
      <c r="A22" s="120" t="s">
        <v>128</v>
      </c>
      <c r="B22" s="331"/>
      <c r="C22" s="332"/>
      <c r="D22" s="122">
        <v>0</v>
      </c>
    </row>
    <row r="23" spans="1:4" s="9" customFormat="1" ht="13.5">
      <c r="A23" s="120" t="s">
        <v>129</v>
      </c>
      <c r="B23" s="331"/>
      <c r="C23" s="332"/>
      <c r="D23" s="122">
        <v>0</v>
      </c>
    </row>
    <row r="24" spans="1:4" s="9" customFormat="1" ht="13.5">
      <c r="A24" s="120" t="s">
        <v>130</v>
      </c>
      <c r="B24" s="331"/>
      <c r="C24" s="332"/>
      <c r="D24" s="166"/>
    </row>
    <row r="25" spans="1:4" s="9" customFormat="1" ht="13.5">
      <c r="A25" s="120" t="s">
        <v>131</v>
      </c>
      <c r="B25" s="331"/>
      <c r="C25" s="332"/>
      <c r="D25" s="122"/>
    </row>
    <row r="26" spans="1:4" s="9" customFormat="1" ht="13.5">
      <c r="A26" s="120" t="s">
        <v>132</v>
      </c>
      <c r="B26" s="331"/>
      <c r="C26" s="332"/>
      <c r="D26" s="122"/>
    </row>
    <row r="27" spans="1:4" s="9" customFormat="1" ht="13.5">
      <c r="A27" s="120" t="s">
        <v>133</v>
      </c>
      <c r="B27" s="331"/>
      <c r="C27" s="332"/>
      <c r="D27" s="122">
        <v>0</v>
      </c>
    </row>
    <row r="28" spans="1:4" s="9" customFormat="1" ht="13.5">
      <c r="A28" s="120" t="s">
        <v>134</v>
      </c>
      <c r="B28" s="331"/>
      <c r="C28" s="332"/>
      <c r="D28" s="122"/>
    </row>
    <row r="29" spans="1:4" s="9" customFormat="1" ht="13.5">
      <c r="A29" s="120" t="s">
        <v>136</v>
      </c>
      <c r="B29" s="331"/>
      <c r="C29" s="332"/>
      <c r="D29" s="122"/>
    </row>
    <row r="30" spans="1:4" s="9" customFormat="1" ht="13.5">
      <c r="A30" s="120"/>
      <c r="B30" s="331"/>
      <c r="C30" s="332"/>
      <c r="D30" s="122"/>
    </row>
    <row r="31" spans="1:4" s="9" customFormat="1" ht="13.5">
      <c r="A31" s="120"/>
      <c r="B31" s="331"/>
      <c r="C31" s="332"/>
      <c r="D31" s="122"/>
    </row>
    <row r="32" spans="1:4" s="9" customFormat="1" ht="13.5">
      <c r="A32" s="120"/>
      <c r="B32" s="331"/>
      <c r="C32" s="332"/>
      <c r="D32" s="122"/>
    </row>
    <row r="33" spans="1:4" s="9" customFormat="1" ht="13.5">
      <c r="A33" s="120"/>
      <c r="B33" s="331"/>
      <c r="C33" s="332"/>
      <c r="D33" s="122"/>
    </row>
    <row r="34" spans="1:4" s="9" customFormat="1" ht="13.5">
      <c r="A34" s="120"/>
      <c r="B34" s="331"/>
      <c r="C34" s="332"/>
      <c r="D34" s="122"/>
    </row>
    <row r="35" spans="1:4" s="9" customFormat="1" ht="11.25">
      <c r="A35" s="22"/>
    </row>
    <row r="36" spans="1:4" s="9" customFormat="1" ht="11.25"/>
    <row r="37" spans="1:4" s="9" customFormat="1" ht="11.25"/>
    <row r="38" spans="1:4" s="9" customFormat="1" ht="11.25"/>
    <row r="39" spans="1:4" s="9" customFormat="1" ht="11.25"/>
    <row r="40" spans="1:4" s="9" customFormat="1" ht="11.25"/>
    <row r="41" spans="1:4" s="9" customFormat="1" ht="11.25"/>
    <row r="42" spans="1:4" s="9" customFormat="1" ht="11.25"/>
    <row r="43" spans="1:4" s="9" customFormat="1" ht="11.25"/>
    <row r="44" spans="1:4" s="9" customFormat="1" ht="11.25"/>
    <row r="45" spans="1:4" s="9" customFormat="1" ht="11.25"/>
    <row r="46" spans="1:4" s="9" customFormat="1" ht="11.25"/>
    <row r="47" spans="1:4" s="9" customFormat="1" ht="11.25"/>
    <row r="48" spans="1:4" s="9" customFormat="1" ht="12" customHeight="1"/>
    <row r="49" s="9" customFormat="1" ht="11.25"/>
    <row r="50" s="9" customFormat="1" ht="11.25"/>
    <row r="51" s="9" customFormat="1" ht="11.25"/>
    <row r="52" s="9" customFormat="1" ht="11.25"/>
    <row r="53" s="9" customFormat="1" ht="11.25"/>
    <row r="54" s="9" customFormat="1" ht="11.25"/>
    <row r="55" s="9" customFormat="1" ht="11.25"/>
    <row r="56" s="9" customFormat="1" ht="11.25"/>
    <row r="57" s="9" customFormat="1" ht="11.25"/>
    <row r="58" s="9" customFormat="1" ht="11.25"/>
    <row r="59" s="9" customFormat="1" ht="15" customHeight="1"/>
    <row r="60" s="9" customFormat="1" ht="11.25"/>
    <row r="61" s="9" customFormat="1" ht="11.25"/>
    <row r="62" s="9" customFormat="1" ht="11.25"/>
    <row r="63" s="9" customFormat="1" ht="11.25"/>
    <row r="64" s="9" customFormat="1" ht="11.25"/>
    <row r="65" s="9" customFormat="1" ht="11.25"/>
    <row r="66" s="9" customFormat="1" ht="11.25"/>
    <row r="67" s="9" customFormat="1" ht="11.25"/>
    <row r="68" s="9" customFormat="1" ht="11.25"/>
    <row r="69" s="9" customFormat="1" ht="11.25"/>
    <row r="70" s="9" customFormat="1" ht="11.25"/>
    <row r="71" s="9" customFormat="1" ht="11.25"/>
    <row r="72" s="9" customFormat="1" ht="11.25"/>
    <row r="73" s="9" customFormat="1" ht="11.25"/>
    <row r="74" s="9" customFormat="1" ht="11.25"/>
    <row r="75" s="9" customFormat="1" ht="11.25"/>
    <row r="76" s="9" customFormat="1" ht="11.25"/>
    <row r="77" s="9" customFormat="1" ht="11.25"/>
    <row r="78" s="9" customFormat="1" ht="11.25"/>
    <row r="79" s="9" customFormat="1" ht="11.25"/>
    <row r="80" s="9" customFormat="1" ht="11.25"/>
    <row r="81" s="9" customFormat="1" ht="11.25"/>
    <row r="82" s="9" customFormat="1" ht="11.25"/>
    <row r="83" s="9" customFormat="1" ht="11.25"/>
    <row r="84" s="9" customFormat="1" ht="11.25"/>
    <row r="85" s="9" customFormat="1" ht="11.25"/>
    <row r="86" s="9" customFormat="1" ht="11.25"/>
    <row r="87" s="9" customFormat="1" ht="11.25"/>
    <row r="88" s="9" customFormat="1" ht="11.25"/>
    <row r="89" s="9" customFormat="1" ht="11.25"/>
    <row r="90" s="9" customFormat="1" ht="11.25"/>
    <row r="91" s="9" customFormat="1" ht="11.25"/>
    <row r="92" s="9" customFormat="1" ht="11.25"/>
    <row r="93" s="9" customFormat="1" ht="11.25"/>
    <row r="94" s="9" customFormat="1" ht="11.25"/>
    <row r="95" s="9" customFormat="1" ht="11.25"/>
    <row r="96" s="9" customFormat="1" ht="11.25"/>
    <row r="97" s="9" customFormat="1" ht="11.25"/>
    <row r="98" s="9" customFormat="1" ht="11.25"/>
    <row r="99" s="9" customFormat="1" ht="11.25"/>
    <row r="100" s="9" customFormat="1" ht="11.25"/>
    <row r="101" s="9" customFormat="1" ht="11.25"/>
    <row r="102" s="9" customFormat="1" ht="11.25"/>
    <row r="103" s="9" customFormat="1" ht="11.25"/>
    <row r="104" s="9" customFormat="1" ht="11.25"/>
    <row r="105" s="9" customFormat="1" ht="11.25"/>
    <row r="106" s="9" customFormat="1" ht="11.25"/>
    <row r="107" s="9" customFormat="1" ht="11.25"/>
    <row r="108" s="9" customFormat="1" ht="11.25"/>
    <row r="109" s="9" customFormat="1" ht="11.25"/>
    <row r="110" s="9" customFormat="1" ht="11.25"/>
    <row r="111" s="9" customFormat="1" ht="11.25"/>
    <row r="112" s="9" customFormat="1" ht="11.25"/>
    <row r="113" s="9" customFormat="1" ht="11.25"/>
    <row r="114" s="9" customFormat="1" ht="11.25"/>
    <row r="115" s="9" customFormat="1" ht="11.25"/>
    <row r="116" s="9" customFormat="1" ht="11.25"/>
    <row r="117" s="9" customFormat="1" ht="11.25"/>
    <row r="118" s="9" customFormat="1" ht="11.25"/>
    <row r="119" s="9" customFormat="1" ht="11.25"/>
    <row r="120" s="9" customFormat="1" ht="11.25"/>
    <row r="121" s="9" customFormat="1" ht="11.25"/>
    <row r="122" s="9" customFormat="1" ht="11.25"/>
    <row r="123" s="9" customFormat="1" ht="11.25"/>
    <row r="124" s="9" customFormat="1" ht="11.25"/>
    <row r="125" s="9" customFormat="1" ht="11.25"/>
    <row r="126" s="9" customFormat="1" ht="11.25"/>
    <row r="127" s="9" customFormat="1" ht="11.25"/>
    <row r="128" s="9" customFormat="1" ht="11.25"/>
    <row r="129" s="9" customFormat="1" ht="11.25"/>
    <row r="130" s="9" customFormat="1" ht="11.25"/>
    <row r="131" s="9" customFormat="1" ht="11.25"/>
    <row r="132" s="9" customFormat="1" ht="11.25"/>
    <row r="133" s="9" customFormat="1" ht="11.25"/>
    <row r="134" s="9" customFormat="1" ht="11.25"/>
    <row r="135" s="9" customFormat="1" ht="11.25"/>
    <row r="136" s="9" customFormat="1" ht="11.25"/>
    <row r="137" s="9" customFormat="1" ht="11.25"/>
    <row r="138" s="9" customFormat="1" ht="11.25"/>
    <row r="139" s="9" customFormat="1" ht="11.25"/>
    <row r="140" s="9" customFormat="1" ht="11.25"/>
    <row r="141" s="9" customFormat="1" ht="11.25"/>
    <row r="142" s="9" customFormat="1" ht="11.25"/>
    <row r="143" s="9" customFormat="1" ht="11.25"/>
    <row r="144" s="9" customFormat="1" ht="11.25"/>
    <row r="145" s="9" customFormat="1" ht="11.25"/>
    <row r="146" s="9" customFormat="1" ht="11.25"/>
    <row r="147" s="9" customFormat="1" ht="11.25"/>
    <row r="148" s="9" customFormat="1" ht="11.25"/>
    <row r="149" s="9" customFormat="1" ht="11.25"/>
    <row r="150" s="9" customFormat="1" ht="11.25"/>
    <row r="151" s="9" customFormat="1" ht="11.25"/>
    <row r="152" s="9" customFormat="1" ht="11.25"/>
    <row r="153" s="9" customFormat="1" ht="11.25"/>
    <row r="154" s="9" customFormat="1" ht="11.25"/>
    <row r="155" s="9" customFormat="1" ht="11.25"/>
    <row r="156" s="9" customFormat="1" ht="11.25"/>
    <row r="157" s="9" customFormat="1" ht="11.25"/>
    <row r="158" s="9" customFormat="1" ht="11.25"/>
    <row r="159" s="9" customFormat="1" ht="11.25"/>
    <row r="160" s="9" customFormat="1" ht="11.25"/>
    <row r="161" s="9" customFormat="1" ht="11.25"/>
    <row r="162" s="9" customFormat="1" ht="11.25"/>
    <row r="163" s="9" customFormat="1" ht="11.25"/>
    <row r="164" s="9" customFormat="1" ht="11.25"/>
    <row r="165" s="9" customFormat="1" ht="11.25"/>
    <row r="166" s="9" customFormat="1" ht="11.25"/>
    <row r="167" s="9" customFormat="1" ht="11.25"/>
    <row r="168" s="9" customFormat="1" ht="11.25"/>
    <row r="169" s="9" customFormat="1" ht="11.25"/>
    <row r="170" s="9" customFormat="1" ht="11.25"/>
    <row r="171" s="9" customFormat="1" ht="11.25"/>
    <row r="172" s="9" customFormat="1" ht="11.25"/>
    <row r="173" s="9" customFormat="1" ht="11.25"/>
    <row r="174" s="9" customFormat="1" ht="11.25"/>
    <row r="175" s="9" customFormat="1" ht="11.25"/>
    <row r="176" s="9" customFormat="1" ht="11.25"/>
    <row r="177" s="9" customFormat="1" ht="11.25"/>
    <row r="178" s="9" customFormat="1" ht="11.25"/>
    <row r="179" s="9" customFormat="1" ht="11.25"/>
    <row r="180" s="9" customFormat="1" ht="11.25"/>
    <row r="181" s="9" customFormat="1" ht="11.25"/>
    <row r="182" s="9" customFormat="1" ht="11.25"/>
    <row r="183" s="9" customFormat="1" ht="11.25"/>
    <row r="184" s="9" customFormat="1" ht="11.25"/>
    <row r="185" s="9" customFormat="1" ht="11.25"/>
    <row r="186" s="9" customFormat="1" ht="11.25"/>
    <row r="187" s="9" customFormat="1" ht="11.25"/>
    <row r="188" s="9" customFormat="1" ht="11.25"/>
    <row r="189" s="9" customFormat="1" ht="11.25"/>
    <row r="190" s="9" customFormat="1" ht="11.25"/>
    <row r="191" s="9" customFormat="1" ht="11.25"/>
    <row r="192" s="9" customFormat="1" ht="11.25"/>
    <row r="193" s="9" customFormat="1" ht="11.25"/>
    <row r="194" s="9" customFormat="1" ht="11.25"/>
    <row r="195" s="9" customFormat="1" ht="11.25"/>
    <row r="196" s="9" customFormat="1" ht="11.25"/>
    <row r="197" s="9" customFormat="1" ht="11.25"/>
    <row r="198" s="9" customFormat="1" ht="11.25"/>
    <row r="199" s="9" customFormat="1" ht="11.25"/>
    <row r="200" s="9" customFormat="1" ht="11.25"/>
    <row r="201" s="9" customFormat="1" ht="11.25"/>
    <row r="202" s="9" customFormat="1" ht="11.25"/>
    <row r="203" s="9" customFormat="1" ht="11.25"/>
    <row r="204" s="9" customFormat="1" ht="11.25"/>
    <row r="205" s="9" customFormat="1" ht="11.25"/>
    <row r="206" s="9" customFormat="1" ht="11.25"/>
    <row r="207" s="9" customFormat="1" ht="11.25"/>
    <row r="208" s="9" customFormat="1" ht="11.25"/>
    <row r="209" s="9" customFormat="1" ht="11.25"/>
    <row r="210" s="9" customFormat="1" ht="11.25"/>
    <row r="211" s="9" customFormat="1" ht="11.25"/>
    <row r="212" s="9" customFormat="1" ht="11.25"/>
    <row r="213" s="9" customFormat="1" ht="11.25"/>
    <row r="214" s="9" customFormat="1" ht="11.25"/>
    <row r="215" s="9" customFormat="1" ht="11.25"/>
    <row r="216" s="9" customFormat="1" ht="11.25"/>
    <row r="217" s="9" customFormat="1" ht="11.25"/>
    <row r="218" s="9" customFormat="1" ht="11.25"/>
    <row r="219" s="9" customFormat="1" ht="11.25"/>
    <row r="220" s="9" customFormat="1" ht="11.25"/>
    <row r="221" s="9" customFormat="1" ht="11.25"/>
    <row r="222" s="9" customFormat="1" ht="11.25"/>
    <row r="223" s="9" customFormat="1" ht="11.25"/>
    <row r="224" s="9" customFormat="1" ht="11.25"/>
    <row r="225" s="9" customFormat="1" ht="11.25"/>
    <row r="226" s="9" customFormat="1" ht="11.25"/>
    <row r="227" s="9" customFormat="1" ht="11.25"/>
    <row r="228" s="9" customFormat="1" ht="11.25"/>
    <row r="229" s="9" customFormat="1" ht="11.25"/>
    <row r="230" s="9" customFormat="1" ht="11.25"/>
    <row r="231" s="9" customFormat="1" ht="11.25"/>
    <row r="232" s="9" customFormat="1" ht="11.25"/>
    <row r="233" s="9" customFormat="1" ht="11.25"/>
    <row r="234" s="9" customFormat="1" ht="11.25"/>
    <row r="235" s="9" customFormat="1" ht="11.25"/>
    <row r="236" s="9" customFormat="1" ht="11.25"/>
    <row r="237" s="9" customFormat="1" ht="11.25"/>
    <row r="238" s="9" customFormat="1" ht="11.25"/>
    <row r="239" s="9" customFormat="1" ht="11.25"/>
    <row r="240" s="9" customFormat="1" ht="11.25"/>
    <row r="241" s="9" customFormat="1" ht="11.25"/>
    <row r="242" s="9" customFormat="1" ht="11.25"/>
    <row r="243" s="9" customFormat="1" ht="11.25"/>
    <row r="244" s="9" customFormat="1" ht="11.25"/>
    <row r="245" s="9" customFormat="1" ht="11.25"/>
    <row r="246" s="9" customFormat="1" ht="11.25"/>
    <row r="247" s="9" customFormat="1" ht="11.25"/>
    <row r="248" s="9" customFormat="1" ht="11.25"/>
    <row r="249" s="9" customFormat="1" ht="11.25"/>
    <row r="250" s="9" customFormat="1" ht="11.25"/>
    <row r="251" s="9" customFormat="1" ht="11.25"/>
    <row r="252" s="9" customFormat="1" ht="11.25"/>
    <row r="253" s="9" customFormat="1" ht="11.25"/>
    <row r="254" s="9" customFormat="1" ht="11.25"/>
    <row r="255" s="9" customFormat="1" ht="11.25"/>
    <row r="256" s="9" customFormat="1" ht="11.25"/>
    <row r="257" s="9" customFormat="1" ht="11.25"/>
    <row r="258" s="9" customFormat="1" ht="11.25"/>
    <row r="259" s="9" customFormat="1" ht="11.25"/>
    <row r="260" s="9" customFormat="1" ht="11.25"/>
    <row r="261" s="9" customFormat="1" ht="11.25"/>
    <row r="262" s="9" customFormat="1" ht="11.25"/>
    <row r="263" s="9" customFormat="1" ht="11.25"/>
    <row r="264" s="9" customFormat="1" ht="11.25"/>
    <row r="265" s="9" customFormat="1" ht="11.25"/>
    <row r="266" s="9" customFormat="1" ht="11.25"/>
    <row r="267" s="9" customFormat="1" ht="11.25"/>
    <row r="268" s="9" customFormat="1" ht="11.25"/>
    <row r="269" s="9" customFormat="1" ht="11.25"/>
    <row r="270" s="9" customFormat="1" ht="11.25"/>
    <row r="271" s="9" customFormat="1" ht="11.25"/>
    <row r="272" s="9" customFormat="1" ht="11.25"/>
    <row r="273" s="9" customFormat="1" ht="11.25"/>
    <row r="274" s="9" customFormat="1" ht="11.25"/>
    <row r="275" s="9" customFormat="1" ht="11.25"/>
    <row r="276" s="9" customFormat="1" ht="11.25"/>
    <row r="277" s="9" customFormat="1" ht="11.25"/>
    <row r="278" s="9" customFormat="1" ht="11.25"/>
    <row r="279" s="9" customFormat="1" ht="11.25"/>
    <row r="280" s="9" customFormat="1" ht="11.25"/>
    <row r="281" s="9" customFormat="1" ht="11.25"/>
    <row r="282" s="9" customFormat="1" ht="11.25"/>
    <row r="283" s="9" customFormat="1" ht="11.25"/>
    <row r="284" s="9" customFormat="1" ht="11.25"/>
    <row r="285" s="9" customFormat="1" ht="11.25"/>
    <row r="286" s="9" customFormat="1" ht="11.25"/>
    <row r="287" s="9" customFormat="1" ht="11.25"/>
    <row r="288" s="9" customFormat="1" ht="11.25"/>
    <row r="289" s="9" customFormat="1" ht="11.25"/>
    <row r="290" s="9" customFormat="1" ht="11.25"/>
    <row r="291" s="9" customFormat="1" ht="11.25"/>
    <row r="292" s="9" customFormat="1" ht="11.25"/>
    <row r="293" s="9" customFormat="1" ht="11.25"/>
    <row r="294" s="9" customFormat="1" ht="11.25"/>
    <row r="295" s="9" customFormat="1" ht="11.25"/>
    <row r="296" s="9" customFormat="1" ht="11.25"/>
    <row r="297" s="9" customFormat="1" ht="11.25"/>
    <row r="298" s="9" customFormat="1" ht="11.25"/>
    <row r="299" s="9" customFormat="1" ht="11.25"/>
    <row r="300" s="9" customFormat="1" ht="11.25"/>
    <row r="301" s="9" customFormat="1" ht="11.25"/>
    <row r="302" s="9" customFormat="1" ht="11.25"/>
    <row r="303" s="9" customFormat="1" ht="11.25"/>
    <row r="304" s="9" customFormat="1" ht="11.25"/>
    <row r="305" s="9" customFormat="1" ht="11.25"/>
    <row r="306" s="9" customFormat="1" ht="11.25"/>
    <row r="307" s="9" customFormat="1" ht="11.25"/>
    <row r="308" s="9" customFormat="1" ht="11.25"/>
    <row r="309" s="9" customFormat="1" ht="11.25"/>
    <row r="310" s="9" customFormat="1" ht="11.25"/>
    <row r="311" s="9" customFormat="1" ht="11.25"/>
    <row r="312" s="9" customFormat="1" ht="11.25"/>
    <row r="313" s="9" customFormat="1" ht="11.25"/>
    <row r="314" s="9" customFormat="1" ht="11.25"/>
    <row r="315" s="9" customFormat="1" ht="11.25"/>
    <row r="316" s="9" customFormat="1" ht="11.25"/>
    <row r="317" s="9" customFormat="1" ht="11.25"/>
    <row r="318" s="9" customFormat="1" ht="11.25"/>
    <row r="319" s="9" customFormat="1" ht="11.25"/>
    <row r="320" s="9" customFormat="1" ht="11.25"/>
    <row r="321" s="9" customFormat="1" ht="11.25"/>
    <row r="322" s="9" customFormat="1" ht="11.25"/>
    <row r="323" s="9" customFormat="1" ht="11.25"/>
    <row r="324" s="9" customFormat="1" ht="11.25"/>
    <row r="325" s="9" customFormat="1" ht="11.25"/>
    <row r="326" s="9" customFormat="1" ht="11.25"/>
    <row r="327" s="9" customFormat="1" ht="11.25"/>
    <row r="328" s="9" customFormat="1" ht="11.25"/>
    <row r="329" s="9" customFormat="1" ht="11.25"/>
    <row r="330" s="9" customFormat="1" ht="11.25"/>
    <row r="331" s="9" customFormat="1" ht="11.25"/>
    <row r="332" s="9" customFormat="1" ht="11.25"/>
    <row r="333" s="9" customFormat="1" ht="11.25"/>
    <row r="334" s="9" customFormat="1" ht="11.25"/>
    <row r="335" s="9" customFormat="1" ht="11.25"/>
    <row r="336" s="9" customFormat="1" ht="11.25"/>
    <row r="337" s="9" customFormat="1" ht="11.25"/>
    <row r="338" s="9" customFormat="1" ht="11.25"/>
    <row r="339" s="9" customFormat="1" ht="11.25"/>
    <row r="340" s="9" customFormat="1" ht="11.25"/>
    <row r="341" s="9" customFormat="1" ht="11.25"/>
    <row r="342" s="9" customFormat="1" ht="11.25"/>
    <row r="343" s="9" customFormat="1" ht="11.25"/>
    <row r="344" s="9" customFormat="1" ht="11.25"/>
    <row r="345" s="9" customFormat="1" ht="11.25"/>
    <row r="346" s="9" customFormat="1" ht="11.25"/>
    <row r="347" s="9" customFormat="1" ht="11.25"/>
    <row r="348" s="9" customFormat="1" ht="11.25"/>
    <row r="349" s="9" customFormat="1" ht="11.25"/>
    <row r="350" s="9" customFormat="1" ht="11.25"/>
    <row r="351" s="9" customFormat="1" ht="11.25"/>
    <row r="352" s="9" customFormat="1" ht="11.25"/>
    <row r="353" s="9" customFormat="1" ht="11.25"/>
    <row r="354" s="9" customFormat="1" ht="11.25"/>
    <row r="355" s="9" customFormat="1" ht="11.25"/>
    <row r="356" s="9" customFormat="1" ht="11.25"/>
    <row r="357" s="9" customFormat="1" ht="11.25"/>
    <row r="358" s="9" customFormat="1" ht="11.25"/>
    <row r="359" s="9" customFormat="1" ht="11.25"/>
    <row r="360" s="9" customFormat="1" ht="11.25"/>
    <row r="361" s="9" customFormat="1" ht="11.25"/>
  </sheetData>
  <mergeCells count="33">
    <mergeCell ref="B29:C29"/>
    <mergeCell ref="B34:C34"/>
    <mergeCell ref="B30:C30"/>
    <mergeCell ref="B31:C31"/>
    <mergeCell ref="B32:C32"/>
    <mergeCell ref="B33:C33"/>
    <mergeCell ref="B28:C28"/>
    <mergeCell ref="B18:C18"/>
    <mergeCell ref="B19:C19"/>
    <mergeCell ref="B20:C20"/>
    <mergeCell ref="B21:C21"/>
    <mergeCell ref="B22:C22"/>
    <mergeCell ref="B25:C25"/>
    <mergeCell ref="B26:C26"/>
    <mergeCell ref="B23:C23"/>
    <mergeCell ref="B24:C24"/>
    <mergeCell ref="B27:C27"/>
    <mergeCell ref="B17:C17"/>
    <mergeCell ref="B14:C14"/>
    <mergeCell ref="B15:C15"/>
    <mergeCell ref="B16:C16"/>
    <mergeCell ref="A1:B7"/>
    <mergeCell ref="A9:B9"/>
    <mergeCell ref="A10:B10"/>
    <mergeCell ref="A11:B11"/>
    <mergeCell ref="C1:H4"/>
    <mergeCell ref="C5:E5"/>
    <mergeCell ref="F5:H5"/>
    <mergeCell ref="C6:E6"/>
    <mergeCell ref="F6:H6"/>
    <mergeCell ref="C8:D8"/>
    <mergeCell ref="A8:B8"/>
    <mergeCell ref="H8:I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zoomScale="115" workbookViewId="0">
      <selection activeCell="C5" sqref="C5:E5"/>
    </sheetView>
  </sheetViews>
  <sheetFormatPr baseColWidth="10" defaultRowHeight="10.5"/>
  <cols>
    <col min="1" max="1" width="7" style="24" customWidth="1"/>
    <col min="2" max="2" width="18.7109375" style="24" customWidth="1"/>
    <col min="3" max="3" width="11.28515625" style="24" customWidth="1"/>
    <col min="4" max="4" width="6.7109375" style="24" customWidth="1"/>
    <col min="5" max="5" width="8.7109375" style="24" customWidth="1"/>
    <col min="6" max="6" width="9.140625" style="24" customWidth="1"/>
    <col min="7" max="7" width="9.28515625" style="24" customWidth="1"/>
    <col min="8" max="8" width="9.7109375" style="24" customWidth="1"/>
    <col min="9" max="10" width="9.85546875" style="24" customWidth="1"/>
    <col min="11" max="11" width="9.5703125" style="24" customWidth="1"/>
    <col min="12" max="12" width="9.28515625" style="24" customWidth="1"/>
    <col min="13" max="13" width="9.42578125" style="24" customWidth="1"/>
    <col min="14" max="14" width="9.5703125" style="24" customWidth="1"/>
    <col min="15" max="15" width="10.42578125" style="24" customWidth="1"/>
    <col min="16" max="16" width="10.85546875" style="24" customWidth="1"/>
    <col min="17" max="17" width="10.140625" style="24" customWidth="1"/>
    <col min="18" max="16384" width="11.42578125" style="24"/>
  </cols>
  <sheetData>
    <row r="1" spans="1:24" ht="11.25" customHeight="1">
      <c r="A1" s="270"/>
      <c r="B1" s="272"/>
      <c r="C1" s="279" t="s">
        <v>224</v>
      </c>
      <c r="D1" s="280"/>
      <c r="E1" s="280"/>
      <c r="F1" s="280"/>
      <c r="G1" s="280"/>
      <c r="H1" s="281"/>
      <c r="I1" s="92"/>
    </row>
    <row r="2" spans="1:24" ht="12.75" customHeight="1">
      <c r="A2" s="273"/>
      <c r="B2" s="275"/>
      <c r="C2" s="282"/>
      <c r="D2" s="283"/>
      <c r="E2" s="283"/>
      <c r="F2" s="283"/>
      <c r="G2" s="283"/>
      <c r="H2" s="284"/>
      <c r="I2" s="43"/>
    </row>
    <row r="3" spans="1:24" ht="12.75" customHeight="1">
      <c r="A3" s="273"/>
      <c r="B3" s="275"/>
      <c r="C3" s="282"/>
      <c r="D3" s="283"/>
      <c r="E3" s="283"/>
      <c r="F3" s="283"/>
      <c r="G3" s="283"/>
      <c r="H3" s="284"/>
      <c r="I3" s="203" t="s">
        <v>172</v>
      </c>
    </row>
    <row r="4" spans="1:24" ht="11.25" customHeight="1">
      <c r="A4" s="273"/>
      <c r="B4" s="275"/>
      <c r="C4" s="285"/>
      <c r="D4" s="286"/>
      <c r="E4" s="286"/>
      <c r="F4" s="286"/>
      <c r="G4" s="286"/>
      <c r="H4" s="287"/>
      <c r="I4" s="202" t="s">
        <v>186</v>
      </c>
    </row>
    <row r="5" spans="1:24" ht="10.5" customHeight="1">
      <c r="A5" s="273"/>
      <c r="B5" s="275"/>
      <c r="C5" s="288" t="s">
        <v>174</v>
      </c>
      <c r="D5" s="289"/>
      <c r="E5" s="290"/>
      <c r="F5" s="288" t="s">
        <v>175</v>
      </c>
      <c r="G5" s="289"/>
      <c r="H5" s="289"/>
      <c r="I5" s="92"/>
      <c r="J5" s="68"/>
      <c r="K5" s="68"/>
      <c r="L5" s="68"/>
      <c r="M5" s="68"/>
      <c r="N5" s="68"/>
      <c r="O5" s="68"/>
    </row>
    <row r="6" spans="1:24" ht="15" customHeight="1">
      <c r="A6" s="273"/>
      <c r="B6" s="275"/>
      <c r="C6" s="288">
        <v>0</v>
      </c>
      <c r="D6" s="289"/>
      <c r="E6" s="290"/>
      <c r="F6" s="288" t="s">
        <v>176</v>
      </c>
      <c r="G6" s="289"/>
      <c r="H6" s="289"/>
      <c r="I6" s="92"/>
    </row>
    <row r="7" spans="1:24" ht="6" customHeight="1">
      <c r="A7" s="276"/>
      <c r="B7" s="278"/>
      <c r="C7" s="102"/>
      <c r="D7" s="102"/>
      <c r="E7" s="102"/>
      <c r="F7" s="102"/>
      <c r="G7" s="102"/>
      <c r="H7" s="102"/>
      <c r="I7" s="102"/>
      <c r="J7" s="167"/>
      <c r="K7" s="167"/>
      <c r="L7" s="167"/>
      <c r="M7" s="167"/>
      <c r="N7" s="167"/>
      <c r="O7" s="167"/>
      <c r="P7" s="70"/>
    </row>
    <row r="8" spans="1:24" ht="13.5">
      <c r="A8" s="352" t="s">
        <v>188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169"/>
    </row>
    <row r="9" spans="1:24" ht="12.75" customHeight="1" thickBot="1">
      <c r="A9" s="351" t="s">
        <v>121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170"/>
      <c r="Q9" s="53"/>
      <c r="R9" s="53"/>
      <c r="S9" s="53"/>
      <c r="T9" s="53"/>
      <c r="U9" s="53"/>
      <c r="V9" s="53"/>
      <c r="W9" s="53"/>
      <c r="X9" s="53"/>
    </row>
    <row r="10" spans="1:24" ht="3" hidden="1" customHeight="1" thickBot="1">
      <c r="A10" s="171"/>
      <c r="B10" s="172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4"/>
      <c r="Q10" s="49"/>
      <c r="R10" s="53"/>
      <c r="S10" s="47"/>
      <c r="T10" s="53"/>
      <c r="U10" s="53"/>
      <c r="V10" s="49"/>
      <c r="W10" s="53"/>
      <c r="X10" s="47"/>
    </row>
    <row r="11" spans="1:24" ht="13.5" thickBot="1">
      <c r="A11" s="353"/>
      <c r="B11" s="355" t="s">
        <v>28</v>
      </c>
      <c r="C11" s="357" t="s">
        <v>138</v>
      </c>
      <c r="D11" s="359" t="s">
        <v>54</v>
      </c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1"/>
      <c r="P11" s="349" t="s">
        <v>31</v>
      </c>
    </row>
    <row r="12" spans="1:24" ht="13.5" thickBot="1">
      <c r="A12" s="354"/>
      <c r="B12" s="356"/>
      <c r="C12" s="358"/>
      <c r="D12" s="175" t="s">
        <v>56</v>
      </c>
      <c r="E12" s="176" t="s">
        <v>57</v>
      </c>
      <c r="F12" s="176" t="s">
        <v>58</v>
      </c>
      <c r="G12" s="176" t="s">
        <v>59</v>
      </c>
      <c r="H12" s="176" t="s">
        <v>60</v>
      </c>
      <c r="I12" s="176" t="s">
        <v>61</v>
      </c>
      <c r="J12" s="176" t="s">
        <v>62</v>
      </c>
      <c r="K12" s="176" t="s">
        <v>63</v>
      </c>
      <c r="L12" s="176" t="s">
        <v>64</v>
      </c>
      <c r="M12" s="176" t="s">
        <v>65</v>
      </c>
      <c r="N12" s="176" t="s">
        <v>66</v>
      </c>
      <c r="O12" s="177" t="s">
        <v>67</v>
      </c>
      <c r="P12" s="350"/>
      <c r="Q12" s="51"/>
      <c r="R12" s="51"/>
      <c r="S12" s="51"/>
      <c r="T12" s="50"/>
      <c r="U12" s="50"/>
      <c r="V12" s="52"/>
      <c r="W12" s="50"/>
      <c r="X12" s="50"/>
    </row>
    <row r="13" spans="1:24" ht="12.75">
      <c r="A13" s="178">
        <v>1000</v>
      </c>
      <c r="B13" s="204" t="s">
        <v>68</v>
      </c>
      <c r="C13" s="179">
        <f>SUM(C14:C15)</f>
        <v>0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1">
        <f>SUM(D13:O13)</f>
        <v>0</v>
      </c>
    </row>
    <row r="14" spans="1:24" ht="12.75">
      <c r="A14" s="182">
        <v>1001</v>
      </c>
      <c r="B14" s="205" t="s">
        <v>69</v>
      </c>
      <c r="C14" s="183">
        <f>'POA-02'!J26</f>
        <v>0</v>
      </c>
      <c r="D14" s="184"/>
      <c r="E14" s="184"/>
      <c r="F14" s="184"/>
      <c r="G14" s="180"/>
      <c r="H14" s="180"/>
      <c r="I14" s="180"/>
      <c r="J14" s="180"/>
      <c r="K14" s="180"/>
      <c r="L14" s="180"/>
      <c r="M14" s="180"/>
      <c r="N14" s="180"/>
      <c r="O14" s="180"/>
      <c r="P14" s="181">
        <f>SUM(D14:O14)</f>
        <v>0</v>
      </c>
      <c r="Q14" s="51"/>
      <c r="R14" s="51"/>
      <c r="S14" s="51"/>
      <c r="T14" s="50"/>
      <c r="U14" s="50"/>
      <c r="V14" s="52"/>
      <c r="W14" s="50"/>
      <c r="X14" s="50"/>
    </row>
    <row r="15" spans="1:24" ht="12.75">
      <c r="A15" s="182">
        <v>1002</v>
      </c>
      <c r="B15" s="205" t="s">
        <v>70</v>
      </c>
      <c r="C15" s="184">
        <f>'POA-02'!J44</f>
        <v>0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1">
        <f>SUM(D15:O15)</f>
        <v>0</v>
      </c>
    </row>
    <row r="16" spans="1:24" ht="12.75">
      <c r="A16" s="186">
        <v>2000</v>
      </c>
      <c r="B16" s="205" t="s">
        <v>71</v>
      </c>
      <c r="C16" s="181">
        <f>+C17+C18+C22+C23+C27+C30+C34+C35+C36+C37+C38+C39+C40+C41+C42+C45+C46</f>
        <v>0</v>
      </c>
      <c r="D16" s="181">
        <f t="shared" ref="D16:P16" si="0">+D17+D18+D22+D23+D27+D30+D34+D35+D36+D37+D38+D39+D40+D41+D42+D45+D46</f>
        <v>0</v>
      </c>
      <c r="E16" s="181">
        <f t="shared" si="0"/>
        <v>0</v>
      </c>
      <c r="F16" s="181">
        <f>+F17+F18+F22+F23+F27+F30+F34+F35+F36+F37+F38+F39+F40+F41+F42+F45+F46</f>
        <v>0</v>
      </c>
      <c r="G16" s="181">
        <f t="shared" si="0"/>
        <v>0</v>
      </c>
      <c r="H16" s="181">
        <f t="shared" si="0"/>
        <v>0</v>
      </c>
      <c r="I16" s="181">
        <f t="shared" si="0"/>
        <v>0</v>
      </c>
      <c r="J16" s="181">
        <f t="shared" si="0"/>
        <v>0</v>
      </c>
      <c r="K16" s="181">
        <f t="shared" si="0"/>
        <v>0</v>
      </c>
      <c r="L16" s="181">
        <f t="shared" si="0"/>
        <v>0</v>
      </c>
      <c r="M16" s="181">
        <f t="shared" si="0"/>
        <v>0</v>
      </c>
      <c r="N16" s="181">
        <f t="shared" si="0"/>
        <v>0</v>
      </c>
      <c r="O16" s="181">
        <f t="shared" si="0"/>
        <v>0</v>
      </c>
      <c r="P16" s="181">
        <f t="shared" si="0"/>
        <v>0</v>
      </c>
      <c r="Q16" s="51"/>
      <c r="R16" s="51"/>
      <c r="S16" s="51"/>
      <c r="T16" s="50"/>
      <c r="U16" s="50"/>
      <c r="V16" s="52"/>
      <c r="W16" s="50"/>
      <c r="X16" s="50"/>
    </row>
    <row r="17" spans="1:24" ht="12.75">
      <c r="A17" s="182">
        <v>2001</v>
      </c>
      <c r="B17" s="205" t="s">
        <v>72</v>
      </c>
      <c r="C17" s="184">
        <f>'POA-04'!G23</f>
        <v>0</v>
      </c>
      <c r="D17" s="184">
        <v>0</v>
      </c>
      <c r="E17" s="184"/>
      <c r="F17" s="184"/>
      <c r="G17" s="184">
        <f>+C17</f>
        <v>0</v>
      </c>
      <c r="H17" s="184">
        <v>0</v>
      </c>
      <c r="I17" s="184"/>
      <c r="J17" s="184">
        <v>0</v>
      </c>
      <c r="K17" s="184">
        <v>0</v>
      </c>
      <c r="L17" s="184">
        <v>0</v>
      </c>
      <c r="M17" s="184">
        <v>0</v>
      </c>
      <c r="N17" s="184">
        <v>0</v>
      </c>
      <c r="O17" s="184">
        <v>0</v>
      </c>
      <c r="P17" s="181">
        <f t="shared" ref="P17:P51" si="1">SUM(D17:O17)</f>
        <v>0</v>
      </c>
    </row>
    <row r="18" spans="1:24" ht="12.75">
      <c r="A18" s="182">
        <v>2002</v>
      </c>
      <c r="B18" s="205" t="s">
        <v>144</v>
      </c>
      <c r="C18" s="184">
        <f>'POA-03'!H28</f>
        <v>0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1">
        <f t="shared" si="1"/>
        <v>0</v>
      </c>
      <c r="Q18" s="54"/>
      <c r="R18" s="54"/>
      <c r="S18" s="54"/>
      <c r="T18" s="54"/>
      <c r="U18" s="54"/>
      <c r="V18" s="54"/>
      <c r="W18" s="54"/>
      <c r="X18" s="54"/>
    </row>
    <row r="19" spans="1:24" ht="12.75">
      <c r="A19" s="182" t="s">
        <v>74</v>
      </c>
      <c r="B19" s="205" t="s">
        <v>75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1">
        <f t="shared" si="1"/>
        <v>0</v>
      </c>
    </row>
    <row r="20" spans="1:24" ht="12.75">
      <c r="A20" s="182" t="s">
        <v>76</v>
      </c>
      <c r="B20" s="205" t="s">
        <v>77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1">
        <f t="shared" si="1"/>
        <v>0</v>
      </c>
      <c r="Q20" s="51"/>
      <c r="R20" s="51"/>
      <c r="S20" s="51"/>
      <c r="T20" s="50"/>
      <c r="U20" s="50"/>
      <c r="V20" s="52"/>
      <c r="W20" s="50"/>
      <c r="X20" s="50"/>
    </row>
    <row r="21" spans="1:24" ht="12.75">
      <c r="A21" s="182" t="s">
        <v>78</v>
      </c>
      <c r="B21" s="205" t="s">
        <v>79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1">
        <f t="shared" si="1"/>
        <v>0</v>
      </c>
    </row>
    <row r="22" spans="1:24" ht="12" customHeight="1">
      <c r="A22" s="182">
        <v>2003</v>
      </c>
      <c r="B22" s="206" t="s">
        <v>80</v>
      </c>
      <c r="C22" s="183">
        <f>'POA-06'!D67</f>
        <v>0</v>
      </c>
      <c r="D22" s="184">
        <v>0</v>
      </c>
      <c r="E22" s="184"/>
      <c r="F22" s="184">
        <v>0</v>
      </c>
      <c r="G22" s="184">
        <v>0</v>
      </c>
      <c r="H22" s="184"/>
      <c r="I22" s="184">
        <v>0</v>
      </c>
      <c r="J22" s="184"/>
      <c r="K22" s="184">
        <v>0</v>
      </c>
      <c r="L22" s="184">
        <v>0</v>
      </c>
      <c r="M22" s="184">
        <v>0</v>
      </c>
      <c r="N22" s="184"/>
      <c r="O22" s="184">
        <v>0</v>
      </c>
      <c r="P22" s="181">
        <f t="shared" si="1"/>
        <v>0</v>
      </c>
    </row>
    <row r="23" spans="1:24" ht="12.75">
      <c r="A23" s="182">
        <v>2004</v>
      </c>
      <c r="B23" s="205" t="s">
        <v>81</v>
      </c>
      <c r="C23" s="183">
        <f>'POA-06'!D68</f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  <c r="I23" s="184">
        <v>0</v>
      </c>
      <c r="J23" s="184">
        <v>0</v>
      </c>
      <c r="K23" s="184">
        <v>0</v>
      </c>
      <c r="L23" s="184">
        <v>0</v>
      </c>
      <c r="M23" s="184">
        <v>0</v>
      </c>
      <c r="N23" s="184">
        <v>0</v>
      </c>
      <c r="O23" s="184">
        <v>0</v>
      </c>
      <c r="P23" s="181">
        <f t="shared" si="1"/>
        <v>0</v>
      </c>
      <c r="Q23" s="51"/>
      <c r="R23" s="51"/>
      <c r="S23" s="51"/>
      <c r="T23" s="50"/>
      <c r="U23" s="50"/>
      <c r="V23" s="52"/>
      <c r="W23" s="50"/>
      <c r="X23" s="50"/>
    </row>
    <row r="24" spans="1:24" ht="12.75">
      <c r="A24" s="182" t="s">
        <v>82</v>
      </c>
      <c r="B24" s="205" t="s">
        <v>83</v>
      </c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1">
        <f t="shared" si="1"/>
        <v>0</v>
      </c>
    </row>
    <row r="25" spans="1:24" ht="12.75">
      <c r="A25" s="182" t="s">
        <v>84</v>
      </c>
      <c r="B25" s="205" t="s">
        <v>85</v>
      </c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1">
        <f t="shared" si="1"/>
        <v>0</v>
      </c>
    </row>
    <row r="26" spans="1:24" ht="12.75">
      <c r="A26" s="182" t="s">
        <v>86</v>
      </c>
      <c r="B26" s="205" t="s">
        <v>87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1">
        <f t="shared" si="1"/>
        <v>0</v>
      </c>
    </row>
    <row r="27" spans="1:24" ht="12.75">
      <c r="A27" s="182">
        <v>2005</v>
      </c>
      <c r="B27" s="205" t="s">
        <v>88</v>
      </c>
      <c r="C27" s="183">
        <f>'POA-06'!D69</f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84">
        <v>0</v>
      </c>
      <c r="J27" s="184">
        <v>0</v>
      </c>
      <c r="K27" s="184">
        <v>0</v>
      </c>
      <c r="L27" s="184">
        <v>0</v>
      </c>
      <c r="M27" s="184">
        <v>0</v>
      </c>
      <c r="N27" s="184">
        <v>0</v>
      </c>
      <c r="O27" s="184">
        <v>0</v>
      </c>
      <c r="P27" s="181">
        <f t="shared" si="1"/>
        <v>0</v>
      </c>
      <c r="Q27" s="51"/>
      <c r="R27" s="51"/>
      <c r="S27" s="51"/>
      <c r="T27" s="50"/>
      <c r="U27" s="50"/>
      <c r="V27" s="52"/>
      <c r="W27" s="50"/>
      <c r="X27" s="50"/>
    </row>
    <row r="28" spans="1:24" ht="12.75">
      <c r="A28" s="182" t="s">
        <v>89</v>
      </c>
      <c r="B28" s="205" t="s">
        <v>90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1">
        <f t="shared" si="1"/>
        <v>0</v>
      </c>
    </row>
    <row r="29" spans="1:24" ht="12.75">
      <c r="A29" s="182" t="s">
        <v>91</v>
      </c>
      <c r="B29" s="205" t="s">
        <v>92</v>
      </c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1">
        <f t="shared" si="1"/>
        <v>0</v>
      </c>
    </row>
    <row r="30" spans="1:24" ht="12.75">
      <c r="A30" s="182">
        <v>2006</v>
      </c>
      <c r="B30" s="205" t="s">
        <v>93</v>
      </c>
      <c r="C30" s="187">
        <f>+C31+C32</f>
        <v>0</v>
      </c>
      <c r="D30" s="184">
        <f>+D31+D32</f>
        <v>0</v>
      </c>
      <c r="E30" s="184">
        <f t="shared" ref="E30:O30" si="2">+E31+E32</f>
        <v>0</v>
      </c>
      <c r="F30" s="184">
        <f t="shared" si="2"/>
        <v>0</v>
      </c>
      <c r="G30" s="184">
        <f t="shared" si="2"/>
        <v>0</v>
      </c>
      <c r="H30" s="184">
        <f t="shared" si="2"/>
        <v>0</v>
      </c>
      <c r="I30" s="184">
        <f t="shared" si="2"/>
        <v>0</v>
      </c>
      <c r="J30" s="184">
        <f t="shared" si="2"/>
        <v>0</v>
      </c>
      <c r="K30" s="184">
        <f t="shared" si="2"/>
        <v>0</v>
      </c>
      <c r="L30" s="184">
        <f t="shared" si="2"/>
        <v>0</v>
      </c>
      <c r="M30" s="184">
        <f t="shared" si="2"/>
        <v>0</v>
      </c>
      <c r="N30" s="184">
        <f t="shared" si="2"/>
        <v>0</v>
      </c>
      <c r="O30" s="184">
        <f t="shared" si="2"/>
        <v>0</v>
      </c>
      <c r="P30" s="181">
        <f t="shared" si="1"/>
        <v>0</v>
      </c>
    </row>
    <row r="31" spans="1:24" ht="12.75">
      <c r="A31" s="182" t="s">
        <v>94</v>
      </c>
      <c r="B31" s="205" t="s">
        <v>95</v>
      </c>
      <c r="C31" s="188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1">
        <f t="shared" si="1"/>
        <v>0</v>
      </c>
    </row>
    <row r="32" spans="1:24" ht="12.75">
      <c r="A32" s="182" t="s">
        <v>96</v>
      </c>
      <c r="B32" s="207" t="s">
        <v>209</v>
      </c>
      <c r="C32" s="188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1">
        <f t="shared" si="1"/>
        <v>0</v>
      </c>
    </row>
    <row r="33" spans="1:16" ht="11.25" customHeight="1">
      <c r="A33" s="182" t="s">
        <v>97</v>
      </c>
      <c r="B33" s="205" t="s">
        <v>98</v>
      </c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1">
        <f t="shared" si="1"/>
        <v>0</v>
      </c>
    </row>
    <row r="34" spans="1:16" ht="12.75">
      <c r="A34" s="182">
        <v>2007</v>
      </c>
      <c r="B34" s="207" t="s">
        <v>143</v>
      </c>
      <c r="C34" s="183">
        <v>0</v>
      </c>
      <c r="D34" s="184">
        <v>0</v>
      </c>
      <c r="E34" s="184">
        <v>0</v>
      </c>
      <c r="F34" s="184">
        <v>0</v>
      </c>
      <c r="G34" s="184"/>
      <c r="H34" s="184"/>
      <c r="I34" s="184">
        <v>0</v>
      </c>
      <c r="J34" s="184"/>
      <c r="K34" s="184">
        <v>0</v>
      </c>
      <c r="L34" s="184">
        <v>0</v>
      </c>
      <c r="M34" s="184">
        <v>0</v>
      </c>
      <c r="N34" s="184"/>
      <c r="O34" s="184"/>
      <c r="P34" s="181">
        <f t="shared" si="1"/>
        <v>0</v>
      </c>
    </row>
    <row r="35" spans="1:16" ht="12.75" customHeight="1">
      <c r="A35" s="182">
        <v>2008</v>
      </c>
      <c r="B35" s="207" t="s">
        <v>208</v>
      </c>
      <c r="C35" s="183"/>
      <c r="D35" s="184">
        <v>0</v>
      </c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1">
        <f t="shared" si="1"/>
        <v>0</v>
      </c>
    </row>
    <row r="36" spans="1:16" ht="12.75">
      <c r="A36" s="182">
        <v>2009</v>
      </c>
      <c r="B36" s="205" t="s">
        <v>101</v>
      </c>
      <c r="C36" s="183">
        <f>'POA-06'!D73</f>
        <v>0</v>
      </c>
      <c r="D36" s="184">
        <v>0</v>
      </c>
      <c r="E36" s="184">
        <v>0</v>
      </c>
      <c r="F36" s="184"/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v>0</v>
      </c>
      <c r="P36" s="181">
        <f t="shared" si="1"/>
        <v>0</v>
      </c>
    </row>
    <row r="37" spans="1:16" ht="12.75">
      <c r="A37" s="182">
        <v>2010</v>
      </c>
      <c r="B37" s="207" t="s">
        <v>207</v>
      </c>
      <c r="C37" s="183">
        <f>'POA-06'!D74</f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0</v>
      </c>
      <c r="L37" s="184">
        <v>0</v>
      </c>
      <c r="M37" s="184">
        <v>0</v>
      </c>
      <c r="N37" s="184">
        <v>0</v>
      </c>
      <c r="O37" s="184">
        <v>0</v>
      </c>
      <c r="P37" s="181">
        <f t="shared" si="1"/>
        <v>0</v>
      </c>
    </row>
    <row r="38" spans="1:16" ht="12.75">
      <c r="A38" s="182">
        <v>2011</v>
      </c>
      <c r="B38" s="205" t="s">
        <v>103</v>
      </c>
      <c r="C38" s="183"/>
      <c r="D38" s="184"/>
      <c r="E38" s="184"/>
      <c r="F38" s="184"/>
      <c r="G38" s="184"/>
      <c r="H38" s="184"/>
      <c r="I38" s="189"/>
      <c r="J38" s="184"/>
      <c r="K38" s="184"/>
      <c r="L38" s="184"/>
      <c r="M38" s="184"/>
      <c r="N38" s="184"/>
      <c r="O38" s="184"/>
      <c r="P38" s="181">
        <f t="shared" si="1"/>
        <v>0</v>
      </c>
    </row>
    <row r="39" spans="1:16" ht="12.75" customHeight="1">
      <c r="A39" s="182">
        <v>2012</v>
      </c>
      <c r="B39" s="206" t="s">
        <v>104</v>
      </c>
      <c r="C39" s="183">
        <f>'POA-06'!D76</f>
        <v>0</v>
      </c>
      <c r="D39" s="184">
        <v>0</v>
      </c>
      <c r="E39" s="184"/>
      <c r="F39" s="184">
        <v>0</v>
      </c>
      <c r="G39" s="184">
        <v>0</v>
      </c>
      <c r="H39" s="184"/>
      <c r="I39" s="184">
        <v>0</v>
      </c>
      <c r="J39" s="184">
        <v>0</v>
      </c>
      <c r="K39" s="184"/>
      <c r="L39" s="184">
        <v>0</v>
      </c>
      <c r="M39" s="184">
        <v>0</v>
      </c>
      <c r="N39" s="184"/>
      <c r="O39" s="184">
        <v>0</v>
      </c>
      <c r="P39" s="181">
        <f t="shared" si="1"/>
        <v>0</v>
      </c>
    </row>
    <row r="40" spans="1:16" ht="12.75">
      <c r="A40" s="182">
        <v>2013</v>
      </c>
      <c r="B40" s="205" t="s">
        <v>105</v>
      </c>
      <c r="C40" s="183"/>
      <c r="D40" s="184">
        <v>0</v>
      </c>
      <c r="E40" s="184"/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v>0</v>
      </c>
      <c r="P40" s="181">
        <f t="shared" si="1"/>
        <v>0</v>
      </c>
    </row>
    <row r="41" spans="1:16" ht="12.75">
      <c r="A41" s="182">
        <v>2014</v>
      </c>
      <c r="B41" s="205" t="s">
        <v>106</v>
      </c>
      <c r="C41" s="183">
        <f>'POA-06'!D78</f>
        <v>0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1">
        <f t="shared" si="1"/>
        <v>0</v>
      </c>
    </row>
    <row r="42" spans="1:16" ht="12.75">
      <c r="A42" s="182">
        <v>2015</v>
      </c>
      <c r="B42" s="205" t="s">
        <v>107</v>
      </c>
      <c r="C42" s="183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>
        <v>0</v>
      </c>
      <c r="O42" s="184"/>
      <c r="P42" s="181">
        <f t="shared" si="1"/>
        <v>0</v>
      </c>
    </row>
    <row r="43" spans="1:16" ht="12.75">
      <c r="A43" s="182" t="s">
        <v>108</v>
      </c>
      <c r="B43" s="205" t="s">
        <v>109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1">
        <f t="shared" si="1"/>
        <v>0</v>
      </c>
    </row>
    <row r="44" spans="1:16" ht="12.75">
      <c r="A44" s="182" t="s">
        <v>110</v>
      </c>
      <c r="B44" s="205" t="s">
        <v>111</v>
      </c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1">
        <f t="shared" si="1"/>
        <v>0</v>
      </c>
    </row>
    <row r="45" spans="1:16" ht="12.75">
      <c r="A45" s="182">
        <v>2016</v>
      </c>
      <c r="B45" s="205" t="s">
        <v>112</v>
      </c>
      <c r="C45" s="184">
        <f>'POA-06'!D80</f>
        <v>0</v>
      </c>
      <c r="D45" s="184">
        <v>0</v>
      </c>
      <c r="E45" s="184">
        <v>0</v>
      </c>
      <c r="F45" s="184">
        <v>0</v>
      </c>
      <c r="G45" s="184">
        <v>0</v>
      </c>
      <c r="H45" s="184"/>
      <c r="I45" s="184">
        <v>0</v>
      </c>
      <c r="J45" s="184"/>
      <c r="K45" s="184">
        <v>0</v>
      </c>
      <c r="L45" s="184">
        <v>0</v>
      </c>
      <c r="M45" s="184">
        <v>0</v>
      </c>
      <c r="N45" s="184">
        <v>0</v>
      </c>
      <c r="O45" s="184"/>
      <c r="P45" s="181">
        <f t="shared" si="1"/>
        <v>0</v>
      </c>
    </row>
    <row r="46" spans="1:16" ht="12.75">
      <c r="A46" s="182">
        <v>2017</v>
      </c>
      <c r="B46" s="205" t="s">
        <v>113</v>
      </c>
      <c r="C46" s="184">
        <v>0</v>
      </c>
      <c r="D46" s="184">
        <v>0</v>
      </c>
      <c r="E46" s="184"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1">
        <f t="shared" si="1"/>
        <v>0</v>
      </c>
    </row>
    <row r="47" spans="1:16" ht="12.75">
      <c r="A47" s="186">
        <v>3000</v>
      </c>
      <c r="B47" s="205" t="s">
        <v>114</v>
      </c>
      <c r="C47" s="181">
        <v>0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>
        <f t="shared" si="1"/>
        <v>0</v>
      </c>
    </row>
    <row r="48" spans="1:16" ht="12.75">
      <c r="A48" s="186">
        <v>4000</v>
      </c>
      <c r="B48" s="205" t="s">
        <v>115</v>
      </c>
      <c r="C48" s="184">
        <f>'POA-05'!C30</f>
        <v>524578000</v>
      </c>
      <c r="D48" s="181">
        <v>0</v>
      </c>
      <c r="E48" s="184">
        <f>'POA-05'!C21/9+'POA-05'!C22/10+'POA-05'!C27/5+'POA-05'!C29/5</f>
        <v>42354860.777777776</v>
      </c>
      <c r="F48" s="184">
        <f>'POA-05'!C20/8+'POA-05'!C21/9+'POA-05'!C22/10+'POA-05'!C23/3+'POA-05'!C26/3+'POA-05'!C27/5+'POA-05'!C29/5</f>
        <v>94719495.111111104</v>
      </c>
      <c r="G48" s="184">
        <f>'POA-05'!C20/8+'POA-05'!C21/9+'POA-05'!C22/10+'POA-05'!C23/3+'POA-05'!C26/3+'POA-05'!C27/5+'POA-05'!C29/5</f>
        <v>94719495.111111104</v>
      </c>
      <c r="H48" s="184">
        <f>'POA-05'!C20/8+'POA-05'!C21/9+'POA-05'!C22/10+'POA-05'!C23/3+'POA-05'!C26/3+'POA-05'!C27/5+'POA-05'!C29/5</f>
        <v>94719495.111111104</v>
      </c>
      <c r="I48" s="184">
        <f>'POA-05'!C20/8+'POA-05'!C21/9+'POA-05'!C22/10+'POA-05'!C24/5+'POA-05'!C27/5+'POA-05'!C29/5</f>
        <v>55030159.577777773</v>
      </c>
      <c r="J48" s="184">
        <f>'POA-05'!C20/8+'POA-05'!C21/9+'POA-05'!C22/10+'POA-05'!C24/5</f>
        <v>32008623.577777777</v>
      </c>
      <c r="K48" s="184">
        <f>'POA-05'!C20/8+'POA-05'!C21/9+'POA-05'!C22/10+'POA-05'!C24/5</f>
        <v>32008623.577777777</v>
      </c>
      <c r="L48" s="184">
        <f>'POA-05'!C20/8+'POA-05'!C21/9+'POA-05'!C22/10+'POA-05'!C24/5</f>
        <v>32008623.577777777</v>
      </c>
      <c r="M48" s="184">
        <f>'POA-05'!C20/8+'POA-05'!C21/9+'POA-05'!C22/10+'POA-05'!C24/5+'POA-05'!C25/3</f>
        <v>33675290.244444445</v>
      </c>
      <c r="N48" s="184">
        <f>'POA-05'!C22/10+'POA-05'!C25/3</f>
        <v>11666666.666666666</v>
      </c>
      <c r="O48" s="184">
        <f>'POA-05'!C25/3</f>
        <v>1666666.6666666667</v>
      </c>
      <c r="P48" s="181">
        <f t="shared" si="1"/>
        <v>524578000.00000012</v>
      </c>
    </row>
    <row r="49" spans="1:16" ht="12.75">
      <c r="A49" s="186">
        <v>5000</v>
      </c>
      <c r="B49" s="205" t="s">
        <v>116</v>
      </c>
      <c r="C49" s="184"/>
      <c r="D49" s="181">
        <v>0</v>
      </c>
      <c r="E49" s="181">
        <v>0</v>
      </c>
      <c r="F49" s="181"/>
      <c r="G49" s="181">
        <v>0</v>
      </c>
      <c r="H49" s="181">
        <v>0</v>
      </c>
      <c r="I49" s="190"/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  <c r="P49" s="181">
        <f t="shared" si="1"/>
        <v>0</v>
      </c>
    </row>
    <row r="50" spans="1:16" ht="12.75">
      <c r="A50" s="186">
        <v>6000</v>
      </c>
      <c r="B50" s="205" t="s">
        <v>117</v>
      </c>
      <c r="C50" s="187">
        <v>0</v>
      </c>
      <c r="D50" s="181"/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181">
        <v>0</v>
      </c>
      <c r="K50" s="181">
        <v>0</v>
      </c>
      <c r="L50" s="181">
        <v>0</v>
      </c>
      <c r="M50" s="181">
        <v>0</v>
      </c>
      <c r="N50" s="181">
        <v>0</v>
      </c>
      <c r="O50" s="181"/>
      <c r="P50" s="181">
        <f t="shared" si="1"/>
        <v>0</v>
      </c>
    </row>
    <row r="51" spans="1:16" ht="12.75">
      <c r="A51" s="186">
        <v>7000</v>
      </c>
      <c r="B51" s="205" t="s">
        <v>118</v>
      </c>
      <c r="C51" s="187"/>
      <c r="D51" s="181">
        <v>0</v>
      </c>
      <c r="E51" s="181"/>
      <c r="F51" s="181"/>
      <c r="G51" s="181"/>
      <c r="H51" s="181">
        <v>0</v>
      </c>
      <c r="I51" s="181"/>
      <c r="J51" s="181">
        <v>0</v>
      </c>
      <c r="K51" s="181"/>
      <c r="L51" s="181">
        <v>0</v>
      </c>
      <c r="M51" s="181"/>
      <c r="N51" s="181"/>
      <c r="O51" s="181"/>
      <c r="P51" s="181">
        <f t="shared" si="1"/>
        <v>0</v>
      </c>
    </row>
    <row r="52" spans="1:16" ht="12.75">
      <c r="A52" s="191"/>
      <c r="B52" s="191" t="s">
        <v>31</v>
      </c>
      <c r="C52" s="187">
        <f>+C13+C16+C47+C48+C49+C50+C51</f>
        <v>524578000</v>
      </c>
      <c r="D52" s="187">
        <f t="shared" ref="D52:O52" si="3">+D13+D16+D47+D48+D49+D50+D51</f>
        <v>0</v>
      </c>
      <c r="E52" s="187">
        <f t="shared" si="3"/>
        <v>42354860.777777776</v>
      </c>
      <c r="F52" s="187">
        <f t="shared" si="3"/>
        <v>94719495.111111104</v>
      </c>
      <c r="G52" s="187">
        <f t="shared" si="3"/>
        <v>94719495.111111104</v>
      </c>
      <c r="H52" s="187">
        <f t="shared" si="3"/>
        <v>94719495.111111104</v>
      </c>
      <c r="I52" s="187">
        <f t="shared" si="3"/>
        <v>55030159.577777773</v>
      </c>
      <c r="J52" s="187">
        <f t="shared" si="3"/>
        <v>32008623.577777777</v>
      </c>
      <c r="K52" s="187">
        <f t="shared" si="3"/>
        <v>32008623.577777777</v>
      </c>
      <c r="L52" s="187">
        <f t="shared" si="3"/>
        <v>32008623.577777777</v>
      </c>
      <c r="M52" s="187">
        <f t="shared" si="3"/>
        <v>33675290.244444445</v>
      </c>
      <c r="N52" s="187">
        <f t="shared" si="3"/>
        <v>11666666.666666666</v>
      </c>
      <c r="O52" s="187">
        <f t="shared" si="3"/>
        <v>1666666.6666666667</v>
      </c>
      <c r="P52" s="187">
        <f>+P14+P16+P47+P48+P49+P50+P51</f>
        <v>524578000.00000012</v>
      </c>
    </row>
    <row r="54" spans="1:16">
      <c r="C54" s="27"/>
      <c r="O54" s="195"/>
    </row>
    <row r="56" spans="1:16">
      <c r="C56" s="27"/>
    </row>
    <row r="58" spans="1:16">
      <c r="C58" s="27"/>
      <c r="E58" s="27"/>
    </row>
  </sheetData>
  <mergeCells count="13">
    <mergeCell ref="P11:P12"/>
    <mergeCell ref="A9:O9"/>
    <mergeCell ref="A8:O8"/>
    <mergeCell ref="A11:A12"/>
    <mergeCell ref="B11:B12"/>
    <mergeCell ref="C11:C12"/>
    <mergeCell ref="D11:O11"/>
    <mergeCell ref="A1:B7"/>
    <mergeCell ref="F6:H6"/>
    <mergeCell ref="C1:H4"/>
    <mergeCell ref="C5:E5"/>
    <mergeCell ref="F5:H5"/>
    <mergeCell ref="C6:E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4"/>
  <sheetViews>
    <sheetView tabSelected="1" workbookViewId="0">
      <selection activeCell="G10" sqref="G10"/>
    </sheetView>
  </sheetViews>
  <sheetFormatPr baseColWidth="10" defaultRowHeight="12.75"/>
  <cols>
    <col min="2" max="2" width="23.28515625" customWidth="1"/>
    <col min="3" max="3" width="13.5703125" customWidth="1"/>
    <col min="4" max="4" width="15" customWidth="1"/>
    <col min="5" max="5" width="13.5703125" customWidth="1"/>
    <col min="6" max="6" width="12.5703125" customWidth="1"/>
    <col min="7" max="7" width="12.28515625" customWidth="1"/>
    <col min="8" max="8" width="14" customWidth="1"/>
    <col min="9" max="9" width="12.7109375" customWidth="1"/>
  </cols>
  <sheetData>
    <row r="1" spans="1:9">
      <c r="A1" s="270"/>
      <c r="B1" s="272"/>
      <c r="C1" s="279" t="s">
        <v>225</v>
      </c>
      <c r="D1" s="280"/>
      <c r="E1" s="280"/>
      <c r="F1" s="280"/>
      <c r="G1" s="280"/>
      <c r="H1" s="281"/>
      <c r="I1" s="295" t="s">
        <v>172</v>
      </c>
    </row>
    <row r="2" spans="1:9">
      <c r="A2" s="273"/>
      <c r="B2" s="275"/>
      <c r="C2" s="282"/>
      <c r="D2" s="283"/>
      <c r="E2" s="283"/>
      <c r="F2" s="283"/>
      <c r="G2" s="283"/>
      <c r="H2" s="284"/>
      <c r="I2" s="296"/>
    </row>
    <row r="3" spans="1:9">
      <c r="A3" s="273"/>
      <c r="B3" s="275"/>
      <c r="C3" s="282"/>
      <c r="D3" s="283"/>
      <c r="E3" s="283"/>
      <c r="F3" s="283"/>
      <c r="G3" s="283"/>
      <c r="H3" s="284"/>
      <c r="I3" s="297"/>
    </row>
    <row r="4" spans="1:9">
      <c r="A4" s="273"/>
      <c r="B4" s="275"/>
      <c r="C4" s="285"/>
      <c r="D4" s="286"/>
      <c r="E4" s="286"/>
      <c r="F4" s="286"/>
      <c r="G4" s="286"/>
      <c r="H4" s="287"/>
      <c r="I4" s="197" t="s">
        <v>173</v>
      </c>
    </row>
    <row r="5" spans="1:9" ht="13.5">
      <c r="A5" s="273"/>
      <c r="B5" s="275"/>
      <c r="C5" s="288" t="s">
        <v>174</v>
      </c>
      <c r="D5" s="289"/>
      <c r="E5" s="290"/>
      <c r="F5" s="288" t="s">
        <v>175</v>
      </c>
      <c r="G5" s="289"/>
      <c r="H5" s="289"/>
      <c r="I5" s="200"/>
    </row>
    <row r="6" spans="1:9" ht="13.5" customHeight="1">
      <c r="A6" s="273"/>
      <c r="B6" s="275"/>
      <c r="C6" s="301">
        <v>0</v>
      </c>
      <c r="D6" s="302"/>
      <c r="E6" s="303"/>
      <c r="F6" s="301" t="s">
        <v>176</v>
      </c>
      <c r="G6" s="302"/>
      <c r="H6" s="303"/>
      <c r="I6" s="198"/>
    </row>
    <row r="7" spans="1:9" ht="13.5" customHeight="1">
      <c r="A7" s="276"/>
      <c r="B7" s="278"/>
      <c r="C7" s="304"/>
      <c r="D7" s="305"/>
      <c r="E7" s="306"/>
      <c r="F7" s="304"/>
      <c r="G7" s="305"/>
      <c r="H7" s="306"/>
      <c r="I7" s="199"/>
    </row>
    <row r="8" spans="1:9">
      <c r="A8" s="370" t="s">
        <v>189</v>
      </c>
      <c r="B8" s="370"/>
      <c r="C8" s="370"/>
      <c r="D8" s="370"/>
      <c r="E8" s="370"/>
      <c r="F8" s="370"/>
      <c r="G8" s="370"/>
      <c r="H8" s="370"/>
      <c r="I8" s="25"/>
    </row>
    <row r="9" spans="1:9">
      <c r="A9" s="371" t="s">
        <v>121</v>
      </c>
      <c r="B9" s="371"/>
      <c r="C9" s="371"/>
      <c r="D9" s="371"/>
      <c r="E9" s="371"/>
      <c r="F9" s="371"/>
      <c r="G9" s="371"/>
      <c r="H9" s="371"/>
      <c r="I9" s="371"/>
    </row>
    <row r="10" spans="1:9" ht="13.5" thickBot="1">
      <c r="A10" s="26"/>
      <c r="B10" s="27"/>
      <c r="C10" s="28"/>
      <c r="D10" s="28"/>
      <c r="E10" s="28"/>
      <c r="F10" s="28"/>
      <c r="G10" s="28"/>
      <c r="H10" s="28"/>
      <c r="I10" s="29"/>
    </row>
    <row r="11" spans="1:9" ht="13.5" thickBot="1">
      <c r="A11" s="362"/>
      <c r="B11" s="364" t="s">
        <v>28</v>
      </c>
      <c r="C11" s="366" t="s">
        <v>147</v>
      </c>
      <c r="D11" s="367"/>
      <c r="E11" s="367"/>
      <c r="F11" s="367"/>
      <c r="G11" s="367"/>
      <c r="H11" s="367"/>
      <c r="I11" s="368" t="s">
        <v>31</v>
      </c>
    </row>
    <row r="12" spans="1:9" ht="13.5" thickBot="1">
      <c r="A12" s="363"/>
      <c r="B12" s="365"/>
      <c r="C12" s="42" t="s">
        <v>148</v>
      </c>
      <c r="D12" s="42" t="s">
        <v>149</v>
      </c>
      <c r="E12" s="42" t="s">
        <v>150</v>
      </c>
      <c r="F12" s="42" t="s">
        <v>151</v>
      </c>
      <c r="G12" s="42" t="s">
        <v>152</v>
      </c>
      <c r="H12" s="42" t="s">
        <v>153</v>
      </c>
      <c r="I12" s="369"/>
    </row>
    <row r="13" spans="1:9">
      <c r="A13" s="39">
        <v>1000</v>
      </c>
      <c r="B13" s="40" t="s">
        <v>68</v>
      </c>
      <c r="C13" s="41">
        <f t="shared" ref="C13:H13" si="0">SUM(C14:C15)</f>
        <v>0</v>
      </c>
      <c r="D13" s="41">
        <f t="shared" si="0"/>
        <v>0</v>
      </c>
      <c r="E13" s="41">
        <f t="shared" si="0"/>
        <v>0</v>
      </c>
      <c r="F13" s="41">
        <f t="shared" si="0"/>
        <v>0</v>
      </c>
      <c r="G13" s="41">
        <f t="shared" si="0"/>
        <v>0</v>
      </c>
      <c r="H13" s="41">
        <f t="shared" si="0"/>
        <v>0</v>
      </c>
      <c r="I13" s="34">
        <f>SUM(C13:H13)</f>
        <v>0</v>
      </c>
    </row>
    <row r="14" spans="1:9">
      <c r="A14" s="30">
        <v>1001</v>
      </c>
      <c r="B14" s="30" t="s">
        <v>69</v>
      </c>
      <c r="C14" s="36"/>
      <c r="D14" s="36"/>
      <c r="E14" s="36"/>
      <c r="F14" s="36">
        <f>'POA-02'!J17</f>
        <v>0</v>
      </c>
      <c r="G14" s="36">
        <f>'POA-02'!J18</f>
        <v>0</v>
      </c>
      <c r="H14" s="36">
        <v>0</v>
      </c>
      <c r="I14" s="34">
        <f>SUM(C14:H14)</f>
        <v>0</v>
      </c>
    </row>
    <row r="15" spans="1:9">
      <c r="A15" s="30">
        <v>1002</v>
      </c>
      <c r="B15" s="30" t="s">
        <v>70</v>
      </c>
      <c r="C15" s="55"/>
      <c r="D15" s="36"/>
      <c r="E15" s="36"/>
      <c r="F15" s="36"/>
      <c r="G15" s="36"/>
      <c r="H15" s="36"/>
      <c r="I15" s="34"/>
    </row>
    <row r="16" spans="1:9">
      <c r="A16" s="32">
        <v>2000</v>
      </c>
      <c r="B16" s="30" t="s">
        <v>71</v>
      </c>
      <c r="C16" s="34"/>
      <c r="D16" s="34"/>
      <c r="E16" s="34"/>
      <c r="F16" s="34"/>
      <c r="G16" s="34"/>
      <c r="H16" s="34"/>
      <c r="I16" s="34"/>
    </row>
    <row r="17" spans="1:9">
      <c r="A17" s="30">
        <v>2001</v>
      </c>
      <c r="B17" s="30" t="s">
        <v>72</v>
      </c>
      <c r="C17" s="36"/>
      <c r="D17" s="36"/>
      <c r="E17" s="36">
        <f>'POA-04'!G23</f>
        <v>0</v>
      </c>
      <c r="F17" s="36"/>
      <c r="G17" s="36">
        <v>0</v>
      </c>
      <c r="H17" s="36"/>
      <c r="I17" s="34"/>
    </row>
    <row r="18" spans="1:9">
      <c r="A18" s="30">
        <v>2002</v>
      </c>
      <c r="B18" s="30" t="s">
        <v>144</v>
      </c>
      <c r="C18" s="36"/>
      <c r="D18" s="36"/>
      <c r="E18" s="36">
        <f>'POA-03'!H28</f>
        <v>0</v>
      </c>
      <c r="F18" s="36"/>
      <c r="G18" s="36"/>
      <c r="H18" s="36"/>
      <c r="I18" s="34"/>
    </row>
    <row r="19" spans="1:9">
      <c r="A19" s="30" t="s">
        <v>74</v>
      </c>
      <c r="B19" s="30" t="s">
        <v>75</v>
      </c>
      <c r="C19" s="36"/>
      <c r="D19" s="36"/>
      <c r="E19" s="36"/>
      <c r="F19" s="36"/>
      <c r="G19" s="36"/>
      <c r="H19" s="36"/>
      <c r="I19" s="34"/>
    </row>
    <row r="20" spans="1:9">
      <c r="A20" s="30" t="s">
        <v>76</v>
      </c>
      <c r="B20" s="30" t="s">
        <v>77</v>
      </c>
      <c r="C20" s="36"/>
      <c r="D20" s="36"/>
      <c r="E20" s="36"/>
      <c r="F20" s="36"/>
      <c r="G20" s="36"/>
      <c r="H20" s="36"/>
      <c r="I20" s="34"/>
    </row>
    <row r="21" spans="1:9">
      <c r="A21" s="30" t="s">
        <v>78</v>
      </c>
      <c r="B21" s="30" t="s">
        <v>79</v>
      </c>
      <c r="C21" s="36"/>
      <c r="D21" s="36"/>
      <c r="E21" s="36"/>
      <c r="F21" s="36"/>
      <c r="G21" s="36"/>
      <c r="H21" s="36"/>
      <c r="I21" s="34"/>
    </row>
    <row r="22" spans="1:9">
      <c r="A22" s="30">
        <v>2003</v>
      </c>
      <c r="B22" s="37" t="s">
        <v>80</v>
      </c>
      <c r="C22" s="36"/>
      <c r="D22" s="36"/>
      <c r="E22" s="36">
        <v>0</v>
      </c>
      <c r="F22" s="36">
        <v>0</v>
      </c>
      <c r="G22" s="36"/>
      <c r="H22" s="36">
        <v>0</v>
      </c>
      <c r="I22" s="34"/>
    </row>
    <row r="23" spans="1:9">
      <c r="A23" s="30">
        <v>2004</v>
      </c>
      <c r="B23" s="30" t="s">
        <v>81</v>
      </c>
      <c r="C23" s="36"/>
      <c r="D23" s="36"/>
      <c r="E23" s="36">
        <v>0</v>
      </c>
      <c r="F23" s="36">
        <v>0</v>
      </c>
      <c r="G23" s="36">
        <v>0</v>
      </c>
      <c r="H23" s="36"/>
      <c r="I23" s="34"/>
    </row>
    <row r="24" spans="1:9">
      <c r="A24" s="30" t="s">
        <v>82</v>
      </c>
      <c r="B24" s="30" t="s">
        <v>83</v>
      </c>
      <c r="C24" s="36"/>
      <c r="D24" s="36"/>
      <c r="E24" s="36"/>
      <c r="F24" s="36"/>
      <c r="G24" s="36"/>
      <c r="H24" s="36"/>
      <c r="I24" s="34"/>
    </row>
    <row r="25" spans="1:9">
      <c r="A25" s="30" t="s">
        <v>84</v>
      </c>
      <c r="B25" s="30" t="s">
        <v>85</v>
      </c>
      <c r="C25" s="36"/>
      <c r="D25" s="36"/>
      <c r="E25" s="36"/>
      <c r="F25" s="36"/>
      <c r="G25" s="36"/>
      <c r="H25" s="36"/>
      <c r="I25" s="34"/>
    </row>
    <row r="26" spans="1:9">
      <c r="A26" s="30" t="s">
        <v>86</v>
      </c>
      <c r="B26" s="30" t="s">
        <v>87</v>
      </c>
      <c r="C26" s="36"/>
      <c r="D26" s="36"/>
      <c r="E26" s="36"/>
      <c r="F26" s="36"/>
      <c r="G26" s="36"/>
      <c r="H26" s="36"/>
      <c r="I26" s="34"/>
    </row>
    <row r="27" spans="1:9">
      <c r="A27" s="30">
        <v>2005</v>
      </c>
      <c r="B27" s="30" t="s">
        <v>88</v>
      </c>
      <c r="C27" s="36"/>
      <c r="D27" s="36">
        <v>0</v>
      </c>
      <c r="E27" s="36">
        <v>0</v>
      </c>
      <c r="F27" s="36">
        <v>0</v>
      </c>
      <c r="G27" s="36">
        <v>0</v>
      </c>
      <c r="H27" s="36"/>
      <c r="I27" s="34"/>
    </row>
    <row r="28" spans="1:9">
      <c r="A28" s="30" t="s">
        <v>89</v>
      </c>
      <c r="B28" s="30" t="s">
        <v>90</v>
      </c>
      <c r="C28" s="36"/>
      <c r="D28" s="36"/>
      <c r="E28" s="36"/>
      <c r="F28" s="36"/>
      <c r="G28" s="36"/>
      <c r="H28" s="36"/>
      <c r="I28" s="34"/>
    </row>
    <row r="29" spans="1:9">
      <c r="A29" s="30" t="s">
        <v>91</v>
      </c>
      <c r="B29" s="30" t="s">
        <v>92</v>
      </c>
      <c r="C29" s="36"/>
      <c r="D29" s="36"/>
      <c r="E29" s="36"/>
      <c r="F29" s="36"/>
      <c r="G29" s="36"/>
      <c r="H29" s="36"/>
      <c r="I29" s="34"/>
    </row>
    <row r="30" spans="1:9">
      <c r="A30" s="30">
        <v>2006</v>
      </c>
      <c r="B30" s="30" t="s">
        <v>93</v>
      </c>
      <c r="C30" s="36"/>
      <c r="D30" s="36"/>
      <c r="E30" s="36"/>
      <c r="F30" s="36"/>
      <c r="G30" s="36"/>
      <c r="H30" s="36"/>
      <c r="I30" s="34"/>
    </row>
    <row r="31" spans="1:9">
      <c r="A31" s="30" t="s">
        <v>94</v>
      </c>
      <c r="B31" s="30" t="s">
        <v>95</v>
      </c>
      <c r="C31" s="36"/>
      <c r="D31" s="36"/>
      <c r="E31" s="36"/>
      <c r="F31" s="36"/>
      <c r="G31" s="36"/>
      <c r="H31" s="36"/>
      <c r="I31" s="34"/>
    </row>
    <row r="32" spans="1:9" ht="21.75">
      <c r="A32" s="30" t="s">
        <v>96</v>
      </c>
      <c r="B32" s="37" t="s">
        <v>137</v>
      </c>
      <c r="C32" s="36"/>
      <c r="D32" s="36"/>
      <c r="E32" s="36"/>
      <c r="F32" s="36"/>
      <c r="G32" s="36"/>
      <c r="H32" s="36"/>
      <c r="I32" s="34"/>
    </row>
    <row r="33" spans="1:9">
      <c r="A33" s="30" t="s">
        <v>97</v>
      </c>
      <c r="B33" s="30" t="s">
        <v>98</v>
      </c>
      <c r="C33" s="36"/>
      <c r="D33" s="36"/>
      <c r="E33" s="36"/>
      <c r="F33" s="36"/>
      <c r="G33" s="36"/>
      <c r="H33" s="36"/>
      <c r="I33" s="34"/>
    </row>
    <row r="34" spans="1:9">
      <c r="A34" s="30">
        <v>2007</v>
      </c>
      <c r="B34" s="37" t="s">
        <v>143</v>
      </c>
      <c r="C34" s="36"/>
      <c r="D34" s="56"/>
      <c r="E34" s="36"/>
      <c r="F34" s="36"/>
      <c r="G34" s="36"/>
      <c r="H34" s="36"/>
      <c r="I34" s="34"/>
    </row>
    <row r="35" spans="1:9" ht="21.75">
      <c r="A35" s="30">
        <v>2008</v>
      </c>
      <c r="B35" s="37" t="s">
        <v>100</v>
      </c>
      <c r="C35" s="36"/>
      <c r="D35" s="36"/>
      <c r="E35" s="36"/>
      <c r="F35" s="36"/>
      <c r="G35" s="36"/>
      <c r="H35" s="36"/>
      <c r="I35" s="34"/>
    </row>
    <row r="36" spans="1:9">
      <c r="A36" s="30">
        <v>2009</v>
      </c>
      <c r="B36" s="30" t="s">
        <v>101</v>
      </c>
      <c r="C36" s="36"/>
      <c r="D36" s="36"/>
      <c r="E36" s="36"/>
      <c r="F36" s="36"/>
      <c r="G36" s="36"/>
      <c r="H36" s="36"/>
      <c r="I36" s="34"/>
    </row>
    <row r="37" spans="1:9">
      <c r="A37" s="30">
        <v>2010</v>
      </c>
      <c r="B37" s="37" t="s">
        <v>102</v>
      </c>
      <c r="C37" s="36"/>
      <c r="D37" s="36"/>
      <c r="E37" s="36"/>
      <c r="F37" s="36"/>
      <c r="G37" s="36"/>
      <c r="H37" s="36"/>
      <c r="I37" s="34"/>
    </row>
    <row r="38" spans="1:9">
      <c r="A38" s="30">
        <v>2011</v>
      </c>
      <c r="B38" s="30" t="s">
        <v>103</v>
      </c>
      <c r="C38" s="36"/>
      <c r="D38" s="36"/>
      <c r="E38" s="36"/>
      <c r="F38" s="36"/>
      <c r="G38" s="36"/>
      <c r="H38" s="36"/>
      <c r="I38" s="34"/>
    </row>
    <row r="39" spans="1:9">
      <c r="A39" s="30">
        <v>2012</v>
      </c>
      <c r="B39" s="37" t="s">
        <v>104</v>
      </c>
      <c r="C39" s="36"/>
      <c r="D39" s="36"/>
      <c r="E39" s="36"/>
      <c r="F39" s="36"/>
      <c r="G39" s="36"/>
      <c r="H39" s="36"/>
      <c r="I39" s="34"/>
    </row>
    <row r="40" spans="1:9">
      <c r="A40" s="30">
        <v>2013</v>
      </c>
      <c r="B40" s="30" t="s">
        <v>105</v>
      </c>
      <c r="C40" s="36"/>
      <c r="D40" s="36"/>
      <c r="E40" s="36"/>
      <c r="F40" s="36"/>
      <c r="G40" s="36"/>
      <c r="H40" s="36"/>
      <c r="I40" s="34"/>
    </row>
    <row r="41" spans="1:9">
      <c r="A41" s="30">
        <v>2014</v>
      </c>
      <c r="B41" s="30" t="s">
        <v>106</v>
      </c>
      <c r="C41" s="36"/>
      <c r="D41" s="36"/>
      <c r="E41" s="36"/>
      <c r="F41" s="36"/>
      <c r="G41" s="36"/>
      <c r="H41" s="36"/>
      <c r="I41" s="34"/>
    </row>
    <row r="42" spans="1:9">
      <c r="A42" s="30">
        <v>2015</v>
      </c>
      <c r="B42" s="30" t="s">
        <v>107</v>
      </c>
      <c r="C42" s="9"/>
      <c r="D42" s="36"/>
      <c r="E42" s="36"/>
      <c r="F42" s="55"/>
      <c r="G42" s="36"/>
      <c r="H42" s="36"/>
      <c r="I42" s="34"/>
    </row>
    <row r="43" spans="1:9">
      <c r="A43" s="30" t="s">
        <v>108</v>
      </c>
      <c r="B43" s="30" t="s">
        <v>109</v>
      </c>
      <c r="C43" s="36"/>
      <c r="D43" s="36"/>
      <c r="E43" s="36"/>
      <c r="F43" s="36"/>
      <c r="G43" s="36"/>
      <c r="H43" s="36"/>
      <c r="I43" s="34"/>
    </row>
    <row r="44" spans="1:9">
      <c r="A44" s="30" t="s">
        <v>110</v>
      </c>
      <c r="B44" s="30" t="s">
        <v>111</v>
      </c>
      <c r="C44" s="36"/>
      <c r="D44" s="36"/>
      <c r="E44" s="36"/>
      <c r="F44" s="36"/>
      <c r="G44" s="36"/>
      <c r="H44" s="36"/>
      <c r="I44" s="34"/>
    </row>
    <row r="45" spans="1:9">
      <c r="A45" s="30">
        <v>2016</v>
      </c>
      <c r="B45" s="30" t="s">
        <v>112</v>
      </c>
      <c r="C45" s="36"/>
      <c r="D45" s="36"/>
      <c r="E45" s="36"/>
      <c r="F45" s="36"/>
      <c r="G45" s="36"/>
      <c r="H45" s="36"/>
      <c r="I45" s="34"/>
    </row>
    <row r="46" spans="1:9">
      <c r="A46" s="30">
        <v>2017</v>
      </c>
      <c r="B46" s="30" t="s">
        <v>113</v>
      </c>
      <c r="C46" s="36"/>
      <c r="D46" s="36"/>
      <c r="E46" s="36"/>
      <c r="F46" s="36"/>
      <c r="G46" s="36"/>
      <c r="H46" s="36"/>
      <c r="I46" s="34"/>
    </row>
    <row r="47" spans="1:9">
      <c r="A47" s="32">
        <v>3000</v>
      </c>
      <c r="B47" s="30" t="s">
        <v>114</v>
      </c>
      <c r="C47" s="34"/>
      <c r="D47" s="34"/>
      <c r="E47" s="34"/>
      <c r="F47" s="34"/>
      <c r="G47" s="34"/>
      <c r="H47" s="34"/>
      <c r="I47" s="34"/>
    </row>
    <row r="48" spans="1:9">
      <c r="A48" s="32">
        <v>4000</v>
      </c>
      <c r="B48" s="30" t="s">
        <v>115</v>
      </c>
      <c r="C48" s="23">
        <f>'POA-05'!C20</f>
        <v>40391128</v>
      </c>
      <c r="D48" s="72">
        <f>'POA-05'!C23+'POA-05'!C26+'POA-05'!C29</f>
        <v>192054910</v>
      </c>
      <c r="E48" s="36">
        <f>'POA-05'!C21+'POA-05'!C24+'POA-05'!C25+'POA-05'!C27</f>
        <v>192131962</v>
      </c>
      <c r="F48" s="34"/>
      <c r="G48" s="34"/>
      <c r="H48" s="36">
        <f>'POA-05'!C22</f>
        <v>100000000</v>
      </c>
      <c r="I48" s="34">
        <f>SUM(C48:H48)</f>
        <v>524578000</v>
      </c>
    </row>
    <row r="49" spans="1:9">
      <c r="A49" s="32">
        <v>5000</v>
      </c>
      <c r="B49" s="30" t="s">
        <v>116</v>
      </c>
      <c r="C49" s="34"/>
      <c r="D49" s="34"/>
      <c r="E49" s="34"/>
      <c r="F49" s="34"/>
      <c r="G49" s="34"/>
      <c r="H49" s="56"/>
      <c r="I49" s="34"/>
    </row>
    <row r="50" spans="1:9">
      <c r="A50" s="32">
        <v>6000</v>
      </c>
      <c r="B50" s="30" t="s">
        <v>117</v>
      </c>
      <c r="C50" s="34"/>
      <c r="D50" s="34"/>
      <c r="E50" s="34"/>
      <c r="F50" s="34"/>
      <c r="G50" s="34"/>
      <c r="H50" s="34"/>
      <c r="I50" s="34"/>
    </row>
    <row r="51" spans="1:9">
      <c r="A51" s="32">
        <v>7000</v>
      </c>
      <c r="B51" s="30" t="s">
        <v>118</v>
      </c>
      <c r="C51" s="34"/>
      <c r="D51" s="34"/>
      <c r="E51" s="34"/>
      <c r="F51" s="34"/>
      <c r="G51" s="34"/>
      <c r="H51" s="34"/>
      <c r="I51" s="34"/>
    </row>
    <row r="52" spans="1:9">
      <c r="A52" s="46"/>
      <c r="B52" s="46" t="s">
        <v>31</v>
      </c>
      <c r="C52" s="33">
        <f>SUM(C14:C51)</f>
        <v>40391128</v>
      </c>
      <c r="D52" s="33">
        <f t="shared" ref="D52:I52" si="1">SUM(D14:D51)</f>
        <v>192054910</v>
      </c>
      <c r="E52" s="33">
        <f t="shared" si="1"/>
        <v>192131962</v>
      </c>
      <c r="F52" s="33">
        <f t="shared" si="1"/>
        <v>0</v>
      </c>
      <c r="G52" s="33">
        <f t="shared" si="1"/>
        <v>0</v>
      </c>
      <c r="H52" s="33">
        <f t="shared" si="1"/>
        <v>100000000</v>
      </c>
      <c r="I52" s="33">
        <f t="shared" si="1"/>
        <v>524578000</v>
      </c>
    </row>
    <row r="53" spans="1:9">
      <c r="A53" s="24"/>
      <c r="B53" s="24"/>
      <c r="C53" s="24"/>
      <c r="D53" s="24"/>
      <c r="E53" s="24"/>
      <c r="F53" s="24"/>
      <c r="G53" s="24"/>
      <c r="H53" s="24"/>
      <c r="I53" s="24"/>
    </row>
    <row r="54" spans="1:9">
      <c r="A54" s="24"/>
      <c r="B54" s="24"/>
      <c r="C54" s="24"/>
      <c r="D54" s="24"/>
      <c r="E54" s="24"/>
      <c r="F54" s="24"/>
      <c r="G54" s="24"/>
      <c r="H54" s="24"/>
      <c r="I54" s="24"/>
    </row>
  </sheetData>
  <mergeCells count="13">
    <mergeCell ref="A11:A12"/>
    <mergeCell ref="B11:B12"/>
    <mergeCell ref="C11:H11"/>
    <mergeCell ref="I11:I12"/>
    <mergeCell ref="A8:H8"/>
    <mergeCell ref="A9:I9"/>
    <mergeCell ref="A1:B7"/>
    <mergeCell ref="C1:H4"/>
    <mergeCell ref="I1:I3"/>
    <mergeCell ref="C5:E5"/>
    <mergeCell ref="F5:H5"/>
    <mergeCell ref="C6:E7"/>
    <mergeCell ref="F6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F10" sqref="E10:F10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>
      <c r="A1" s="270"/>
      <c r="B1" s="272"/>
      <c r="C1" s="279" t="s">
        <v>226</v>
      </c>
      <c r="D1" s="280"/>
      <c r="E1" s="280"/>
      <c r="F1" s="280"/>
      <c r="G1" s="280"/>
      <c r="H1" s="281"/>
      <c r="I1" s="295" t="s">
        <v>172</v>
      </c>
    </row>
    <row r="2" spans="1:15">
      <c r="A2" s="273"/>
      <c r="B2" s="275"/>
      <c r="C2" s="282"/>
      <c r="D2" s="283"/>
      <c r="E2" s="283"/>
      <c r="F2" s="283"/>
      <c r="G2" s="283"/>
      <c r="H2" s="284"/>
      <c r="I2" s="296"/>
    </row>
    <row r="3" spans="1:15">
      <c r="A3" s="273"/>
      <c r="B3" s="275"/>
      <c r="C3" s="282"/>
      <c r="D3" s="283"/>
      <c r="E3" s="283"/>
      <c r="F3" s="283"/>
      <c r="G3" s="283"/>
      <c r="H3" s="284"/>
      <c r="I3" s="297"/>
    </row>
    <row r="4" spans="1:15">
      <c r="A4" s="273"/>
      <c r="B4" s="275"/>
      <c r="C4" s="285"/>
      <c r="D4" s="286"/>
      <c r="E4" s="286"/>
      <c r="F4" s="286"/>
      <c r="G4" s="286"/>
      <c r="H4" s="287"/>
      <c r="I4" s="197" t="s">
        <v>173</v>
      </c>
    </row>
    <row r="5" spans="1:15" ht="13.5">
      <c r="A5" s="273"/>
      <c r="B5" s="275"/>
      <c r="C5" s="288" t="s">
        <v>174</v>
      </c>
      <c r="D5" s="289"/>
      <c r="E5" s="290"/>
      <c r="F5" s="288" t="s">
        <v>175</v>
      </c>
      <c r="G5" s="289"/>
      <c r="H5" s="289"/>
      <c r="I5" s="200"/>
    </row>
    <row r="6" spans="1:15">
      <c r="A6" s="273"/>
      <c r="B6" s="275"/>
      <c r="C6" s="301">
        <v>0</v>
      </c>
      <c r="D6" s="302"/>
      <c r="E6" s="303"/>
      <c r="F6" s="301" t="s">
        <v>176</v>
      </c>
      <c r="G6" s="302"/>
      <c r="H6" s="303"/>
      <c r="I6" s="198"/>
    </row>
    <row r="7" spans="1:15" ht="14.25" customHeight="1">
      <c r="A7" s="276"/>
      <c r="B7" s="278"/>
      <c r="C7" s="304"/>
      <c r="D7" s="305"/>
      <c r="E7" s="306"/>
      <c r="F7" s="304"/>
      <c r="G7" s="305"/>
      <c r="H7" s="306"/>
      <c r="I7" s="199"/>
      <c r="J7" s="70"/>
      <c r="K7" s="70"/>
      <c r="L7" s="70"/>
      <c r="M7" s="70"/>
      <c r="N7" s="70"/>
      <c r="O7" s="70"/>
    </row>
    <row r="8" spans="1:15">
      <c r="A8" s="370" t="s">
        <v>189</v>
      </c>
      <c r="B8" s="370"/>
      <c r="C8" s="370"/>
      <c r="D8" s="370"/>
      <c r="E8" s="370"/>
      <c r="F8" s="370"/>
      <c r="G8" s="370"/>
      <c r="H8" s="73"/>
      <c r="I8" s="73"/>
      <c r="J8" s="73"/>
      <c r="K8" s="73"/>
      <c r="L8" s="73"/>
      <c r="M8" s="73"/>
      <c r="N8" s="73"/>
      <c r="O8" s="73"/>
    </row>
    <row r="9" spans="1:15">
      <c r="A9" s="371" t="s">
        <v>121</v>
      </c>
      <c r="B9" s="371"/>
      <c r="C9" s="371"/>
      <c r="D9" s="371"/>
      <c r="E9" s="371"/>
      <c r="F9" s="371"/>
      <c r="G9" s="371"/>
      <c r="H9" s="70"/>
      <c r="I9" s="70"/>
      <c r="J9" s="70"/>
      <c r="K9" s="70"/>
      <c r="L9" s="70"/>
      <c r="M9" s="70"/>
      <c r="N9" s="70"/>
      <c r="O9" s="70"/>
    </row>
    <row r="12" spans="1:15" ht="15" customHeight="1">
      <c r="A12" s="30"/>
      <c r="B12" s="32" t="s">
        <v>28</v>
      </c>
      <c r="C12" s="31" t="s">
        <v>55</v>
      </c>
    </row>
    <row r="13" spans="1:15" ht="16.5" customHeight="1">
      <c r="A13" s="32">
        <v>1000</v>
      </c>
      <c r="B13" s="43" t="s">
        <v>141</v>
      </c>
      <c r="C13" s="36">
        <f>'POA-07'!C13</f>
        <v>0</v>
      </c>
    </row>
    <row r="14" spans="1:15" ht="14.25" hidden="1" customHeight="1">
      <c r="A14" s="30">
        <v>1001</v>
      </c>
      <c r="B14" s="44" t="s">
        <v>69</v>
      </c>
      <c r="C14" s="35" t="e">
        <f>'POA-02'!#REF!</f>
        <v>#REF!</v>
      </c>
    </row>
    <row r="15" spans="1:15" ht="14.25" hidden="1" customHeight="1">
      <c r="A15" s="30">
        <v>1002</v>
      </c>
      <c r="B15" s="44" t="s">
        <v>70</v>
      </c>
      <c r="C15" s="35" t="e">
        <f>'POA-02'!#REF!</f>
        <v>#REF!</v>
      </c>
    </row>
    <row r="16" spans="1:15" ht="21" customHeight="1">
      <c r="A16" s="32">
        <v>2000</v>
      </c>
      <c r="B16" s="44" t="s">
        <v>142</v>
      </c>
      <c r="C16" s="36">
        <f>'POA-07'!C16</f>
        <v>0</v>
      </c>
    </row>
    <row r="17" spans="1:3" ht="14.25" hidden="1" customHeight="1">
      <c r="A17" s="30">
        <v>2001</v>
      </c>
      <c r="B17" s="44" t="s">
        <v>72</v>
      </c>
      <c r="C17" s="36">
        <f>'POA-04'!G23</f>
        <v>0</v>
      </c>
    </row>
    <row r="18" spans="1:3" ht="14.25" hidden="1" customHeight="1">
      <c r="A18" s="30">
        <v>2002</v>
      </c>
      <c r="B18" s="44" t="s">
        <v>73</v>
      </c>
      <c r="C18" s="36">
        <f>'POA-03'!H28</f>
        <v>0</v>
      </c>
    </row>
    <row r="19" spans="1:3" hidden="1">
      <c r="A19" s="30" t="s">
        <v>74</v>
      </c>
      <c r="B19" s="44" t="s">
        <v>75</v>
      </c>
      <c r="C19" s="36"/>
    </row>
    <row r="20" spans="1:3" hidden="1">
      <c r="A20" s="30" t="s">
        <v>76</v>
      </c>
      <c r="B20" s="44" t="s">
        <v>77</v>
      </c>
      <c r="C20" s="36"/>
    </row>
    <row r="21" spans="1:3" hidden="1">
      <c r="A21" s="30" t="s">
        <v>78</v>
      </c>
      <c r="B21" s="44" t="s">
        <v>79</v>
      </c>
      <c r="C21" s="36"/>
    </row>
    <row r="22" spans="1:3" ht="21.75" hidden="1">
      <c r="A22" s="30">
        <v>2003</v>
      </c>
      <c r="B22" s="45" t="s">
        <v>80</v>
      </c>
      <c r="C22" s="35">
        <f>'POA-06'!D16</f>
        <v>0</v>
      </c>
    </row>
    <row r="23" spans="1:3" hidden="1">
      <c r="A23" s="30">
        <v>2004</v>
      </c>
      <c r="B23" s="44" t="s">
        <v>81</v>
      </c>
      <c r="C23" s="35">
        <f>'POA-06'!D17</f>
        <v>0</v>
      </c>
    </row>
    <row r="24" spans="1:3" hidden="1">
      <c r="A24" s="30" t="s">
        <v>82</v>
      </c>
      <c r="B24" s="44" t="s">
        <v>83</v>
      </c>
      <c r="C24" s="36"/>
    </row>
    <row r="25" spans="1:3" hidden="1">
      <c r="A25" s="30" t="s">
        <v>84</v>
      </c>
      <c r="B25" s="44" t="s">
        <v>85</v>
      </c>
      <c r="C25" s="36"/>
    </row>
    <row r="26" spans="1:3" hidden="1">
      <c r="A26" s="30" t="s">
        <v>86</v>
      </c>
      <c r="B26" s="44" t="s">
        <v>87</v>
      </c>
      <c r="C26" s="36"/>
    </row>
    <row r="27" spans="1:3" hidden="1">
      <c r="A27" s="30">
        <v>2005</v>
      </c>
      <c r="B27" s="44" t="s">
        <v>88</v>
      </c>
      <c r="C27" s="35">
        <v>0</v>
      </c>
    </row>
    <row r="28" spans="1:3" hidden="1">
      <c r="A28" s="30" t="s">
        <v>89</v>
      </c>
      <c r="B28" s="44" t="s">
        <v>90</v>
      </c>
      <c r="C28" s="36"/>
    </row>
    <row r="29" spans="1:3" hidden="1">
      <c r="A29" s="30" t="s">
        <v>91</v>
      </c>
      <c r="B29" s="44" t="s">
        <v>92</v>
      </c>
      <c r="C29" s="36"/>
    </row>
    <row r="30" spans="1:3" hidden="1">
      <c r="A30" s="30">
        <v>2006</v>
      </c>
      <c r="B30" s="44" t="s">
        <v>93</v>
      </c>
      <c r="C30" s="35">
        <f>'POA-06'!D19</f>
        <v>0</v>
      </c>
    </row>
    <row r="31" spans="1:3" hidden="1">
      <c r="A31" s="30" t="s">
        <v>94</v>
      </c>
      <c r="B31" s="44" t="s">
        <v>95</v>
      </c>
      <c r="C31" s="36"/>
    </row>
    <row r="32" spans="1:3" ht="21.75" hidden="1">
      <c r="A32" s="30" t="s">
        <v>96</v>
      </c>
      <c r="B32" s="45" t="s">
        <v>137</v>
      </c>
      <c r="C32" s="36"/>
    </row>
    <row r="33" spans="1:3" hidden="1">
      <c r="A33" s="30" t="s">
        <v>97</v>
      </c>
      <c r="B33" s="44" t="s">
        <v>98</v>
      </c>
      <c r="C33" s="36"/>
    </row>
    <row r="34" spans="1:3" ht="21.75" hidden="1">
      <c r="A34" s="30">
        <v>2007</v>
      </c>
      <c r="B34" s="45" t="s">
        <v>99</v>
      </c>
      <c r="C34" s="35">
        <f>'POA-06'!D20</f>
        <v>0</v>
      </c>
    </row>
    <row r="35" spans="1:3" ht="21.75" hidden="1">
      <c r="A35" s="30">
        <v>2008</v>
      </c>
      <c r="B35" s="45" t="s">
        <v>100</v>
      </c>
      <c r="C35" s="35">
        <f>'POA-06'!D18</f>
        <v>0</v>
      </c>
    </row>
    <row r="36" spans="1:3" hidden="1">
      <c r="A36" s="30">
        <v>2009</v>
      </c>
      <c r="B36" s="44" t="s">
        <v>101</v>
      </c>
      <c r="C36" s="35">
        <v>0</v>
      </c>
    </row>
    <row r="37" spans="1:3" ht="21.75" hidden="1">
      <c r="A37" s="30">
        <v>2010</v>
      </c>
      <c r="B37" s="45" t="s">
        <v>102</v>
      </c>
      <c r="C37" s="35">
        <v>0</v>
      </c>
    </row>
    <row r="38" spans="1:3" hidden="1">
      <c r="A38" s="30">
        <v>2011</v>
      </c>
      <c r="B38" s="44" t="s">
        <v>103</v>
      </c>
      <c r="C38" s="35">
        <f>'POA-06'!D24</f>
        <v>0</v>
      </c>
    </row>
    <row r="39" spans="1:3" ht="21.75" hidden="1">
      <c r="A39" s="30">
        <v>2012</v>
      </c>
      <c r="B39" s="45" t="s">
        <v>104</v>
      </c>
      <c r="C39" s="35">
        <f>'POA-06'!D25</f>
        <v>0</v>
      </c>
    </row>
    <row r="40" spans="1:3" hidden="1">
      <c r="A40" s="30">
        <v>2013</v>
      </c>
      <c r="B40" s="44" t="s">
        <v>105</v>
      </c>
      <c r="C40" s="35">
        <f>'POA-06'!D23</f>
        <v>0</v>
      </c>
    </row>
    <row r="41" spans="1:3" hidden="1">
      <c r="A41" s="30">
        <v>2014</v>
      </c>
      <c r="B41" s="44" t="s">
        <v>106</v>
      </c>
      <c r="C41" s="35">
        <v>0</v>
      </c>
    </row>
    <row r="42" spans="1:3" hidden="1">
      <c r="A42" s="30">
        <v>2015</v>
      </c>
      <c r="B42" s="44" t="s">
        <v>107</v>
      </c>
      <c r="C42" s="35">
        <f>'POA-06'!D28</f>
        <v>0</v>
      </c>
    </row>
    <row r="43" spans="1:3" hidden="1">
      <c r="A43" s="30" t="s">
        <v>108</v>
      </c>
      <c r="B43" s="44" t="s">
        <v>109</v>
      </c>
      <c r="C43" s="36"/>
    </row>
    <row r="44" spans="1:3" ht="18" customHeight="1">
      <c r="A44" s="30" t="s">
        <v>110</v>
      </c>
      <c r="B44" s="44" t="s">
        <v>111</v>
      </c>
      <c r="C44" s="36"/>
    </row>
    <row r="45" spans="1:3" ht="15.75" customHeight="1">
      <c r="A45" s="30">
        <v>2016</v>
      </c>
      <c r="B45" s="44" t="s">
        <v>112</v>
      </c>
      <c r="C45" s="36">
        <f>'POA-06'!D29</f>
        <v>0</v>
      </c>
    </row>
    <row r="46" spans="1:3" ht="12.75" customHeight="1">
      <c r="A46" s="30">
        <v>2017</v>
      </c>
      <c r="B46" s="44" t="s">
        <v>113</v>
      </c>
      <c r="C46" s="36">
        <v>0</v>
      </c>
    </row>
    <row r="47" spans="1:3" ht="12" customHeight="1">
      <c r="A47" s="32">
        <v>3000</v>
      </c>
      <c r="B47" s="44" t="s">
        <v>114</v>
      </c>
      <c r="C47" s="34">
        <v>0</v>
      </c>
    </row>
    <row r="48" spans="1:3" ht="16.5" customHeight="1">
      <c r="A48" s="32">
        <v>5000</v>
      </c>
      <c r="B48" s="44" t="s">
        <v>210</v>
      </c>
      <c r="C48" s="36">
        <f>'POA-07'!C48</f>
        <v>524578000</v>
      </c>
    </row>
    <row r="49" spans="1:3" ht="15" customHeight="1">
      <c r="A49" s="32"/>
      <c r="B49" s="30"/>
      <c r="C49" s="33">
        <f>+C48+C13</f>
        <v>524578000</v>
      </c>
    </row>
    <row r="50" spans="1:3" hidden="1">
      <c r="A50" s="32">
        <v>7000</v>
      </c>
      <c r="B50" s="30" t="s">
        <v>118</v>
      </c>
      <c r="C50" s="33">
        <v>0</v>
      </c>
    </row>
    <row r="51" spans="1:3" hidden="1">
      <c r="A51" s="32"/>
      <c r="B51" s="32" t="s">
        <v>31</v>
      </c>
      <c r="C51" s="33" t="e">
        <f>+C13+C16+C47+#REF!+C48+C49+C50</f>
        <v>#REF!</v>
      </c>
    </row>
  </sheetData>
  <mergeCells count="9">
    <mergeCell ref="A9:G9"/>
    <mergeCell ref="A1:B7"/>
    <mergeCell ref="C1:H4"/>
    <mergeCell ref="I1:I3"/>
    <mergeCell ref="C5:E5"/>
    <mergeCell ref="F5:H5"/>
    <mergeCell ref="C6:E7"/>
    <mergeCell ref="F6:H7"/>
    <mergeCell ref="A8:G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2011-09-08T20:21:22Z</cp:lastPrinted>
  <dcterms:created xsi:type="dcterms:W3CDTF">2004-12-29T19:49:42Z</dcterms:created>
  <dcterms:modified xsi:type="dcterms:W3CDTF">2011-09-08T21:00:22Z</dcterms:modified>
</cp:coreProperties>
</file>