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drawings/drawing9.xml" ContentType="application/vnd.openxmlformats-officedocument.drawing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60" yWindow="60" windowWidth="14520" windowHeight="8355" activeTab="7"/>
  </bookViews>
  <sheets>
    <sheet name="POA-01" sheetId="1" r:id="rId1"/>
    <sheet name="POA-02" sheetId="9" r:id="rId2"/>
    <sheet name="POA-03" sheetId="8" r:id="rId3"/>
    <sheet name="POA-04" sheetId="7" r:id="rId4"/>
    <sheet name="POA-05" sheetId="6" r:id="rId5"/>
    <sheet name="POA-06" sheetId="5" r:id="rId6"/>
    <sheet name="POA-07" sheetId="4" r:id="rId7"/>
    <sheet name="POA 8" sheetId="10" r:id="rId8"/>
    <sheet name="Grafiico" sheetId="11" r:id="rId9"/>
  </sheets>
  <externalReferences>
    <externalReference r:id="rId10"/>
    <externalReference r:id="rId11"/>
  </externalReferences>
  <definedNames>
    <definedName name="_xlnm.Print_Area" localSheetId="8">Grafiico!$A$1:$I$69</definedName>
    <definedName name="_xlnm.Print_Area" localSheetId="6">'POA-07'!$A$1:$P$51</definedName>
    <definedName name="_xlnm.Print_Titles" localSheetId="7">'POA 8'!$1:$11</definedName>
    <definedName name="_xlnm.Print_Titles" localSheetId="2">'POA-03'!$1:$16</definedName>
    <definedName name="_xlnm.Print_Titles" localSheetId="6">'POA-07'!$1:$11</definedName>
  </definedNames>
  <calcPr calcId="125725"/>
</workbook>
</file>

<file path=xl/calcChain.xml><?xml version="1.0" encoding="utf-8"?>
<calcChain xmlns="http://schemas.openxmlformats.org/spreadsheetml/2006/main">
  <c r="J19" i="9"/>
  <c r="J20"/>
  <c r="E18" i="10"/>
  <c r="E17" s="1"/>
  <c r="F18"/>
  <c r="F17" s="1"/>
  <c r="F15" s="1"/>
  <c r="F12"/>
  <c r="F51" s="1"/>
  <c r="C20" i="1" s="1"/>
  <c r="C41" i="4"/>
  <c r="F41" s="1"/>
  <c r="G41"/>
  <c r="H41"/>
  <c r="C21"/>
  <c r="C34"/>
  <c r="C35"/>
  <c r="C36"/>
  <c r="C37"/>
  <c r="C44"/>
  <c r="I41"/>
  <c r="J41"/>
  <c r="K41"/>
  <c r="L41"/>
  <c r="M41"/>
  <c r="N41"/>
  <c r="O41"/>
  <c r="P48"/>
  <c r="C18" i="10"/>
  <c r="C17" s="1"/>
  <c r="C15" s="1"/>
  <c r="D18"/>
  <c r="D17" s="1"/>
  <c r="K19" i="9"/>
  <c r="K20"/>
  <c r="E13" i="10" s="1"/>
  <c r="E12" s="1"/>
  <c r="K21" i="9"/>
  <c r="K22"/>
  <c r="C13" i="10" s="1"/>
  <c r="K23" i="9"/>
  <c r="E13" i="11"/>
  <c r="E14"/>
  <c r="E44"/>
  <c r="E41"/>
  <c r="E39"/>
  <c r="E38"/>
  <c r="E37"/>
  <c r="E34"/>
  <c r="E33"/>
  <c r="E29"/>
  <c r="E22"/>
  <c r="E21"/>
  <c r="E17"/>
  <c r="E16"/>
  <c r="C9"/>
  <c r="E7"/>
  <c r="C29" i="4"/>
  <c r="G18" i="10"/>
  <c r="K24" i="9"/>
  <c r="I21" i="8"/>
  <c r="C17" i="4" s="1"/>
  <c r="G25" i="10"/>
  <c r="G21"/>
  <c r="G43"/>
  <c r="G44"/>
  <c r="G45"/>
  <c r="G46"/>
  <c r="G47"/>
  <c r="G49"/>
  <c r="G50"/>
  <c r="G41"/>
  <c r="G40"/>
  <c r="G39"/>
  <c r="G38"/>
  <c r="G37"/>
  <c r="G36"/>
  <c r="G35"/>
  <c r="G33"/>
  <c r="G32"/>
  <c r="G28"/>
  <c r="G27"/>
  <c r="G26"/>
  <c r="G24"/>
  <c r="G23"/>
  <c r="G22"/>
  <c r="G20"/>
  <c r="G19"/>
  <c r="G14"/>
  <c r="J29" i="4"/>
  <c r="J15" s="1"/>
  <c r="L29"/>
  <c r="L15" s="1"/>
  <c r="N29"/>
  <c r="N15" s="1"/>
  <c r="P31"/>
  <c r="D29"/>
  <c r="E29"/>
  <c r="E15"/>
  <c r="F29"/>
  <c r="F15" s="1"/>
  <c r="G29"/>
  <c r="G15" s="1"/>
  <c r="H29"/>
  <c r="H15" s="1"/>
  <c r="I29"/>
  <c r="K29"/>
  <c r="K15" s="1"/>
  <c r="M29"/>
  <c r="M15" s="1"/>
  <c r="O29"/>
  <c r="O15" s="1"/>
  <c r="D33" i="6"/>
  <c r="C47" i="4" s="1"/>
  <c r="G26" i="7"/>
  <c r="H26"/>
  <c r="D23" i="6"/>
  <c r="C48" i="4" s="1"/>
  <c r="K28" i="9"/>
  <c r="G8"/>
  <c r="J8" i="8"/>
  <c r="I8"/>
  <c r="H8" i="7"/>
  <c r="G8"/>
  <c r="J8" i="6"/>
  <c r="I8"/>
  <c r="P16" i="4"/>
  <c r="P21"/>
  <c r="P22"/>
  <c r="P26"/>
  <c r="P33"/>
  <c r="P35"/>
  <c r="P36"/>
  <c r="P37"/>
  <c r="P38"/>
  <c r="P39"/>
  <c r="P40"/>
  <c r="P44"/>
  <c r="P45"/>
  <c r="P19"/>
  <c r="P20"/>
  <c r="P23"/>
  <c r="P24"/>
  <c r="P25"/>
  <c r="P27"/>
  <c r="P28"/>
  <c r="P30"/>
  <c r="P32"/>
  <c r="P42"/>
  <c r="P43"/>
  <c r="P46"/>
  <c r="P47"/>
  <c r="D49"/>
  <c r="O49"/>
  <c r="P49"/>
  <c r="D50"/>
  <c r="E50"/>
  <c r="G50"/>
  <c r="I50"/>
  <c r="K50"/>
  <c r="M50"/>
  <c r="N50"/>
  <c r="O50"/>
  <c r="P50"/>
  <c r="D15"/>
  <c r="P29"/>
  <c r="K25" i="9"/>
  <c r="C13" i="4" s="1"/>
  <c r="C12" s="1"/>
  <c r="E14"/>
  <c r="G14"/>
  <c r="I14"/>
  <c r="K14"/>
  <c r="M14"/>
  <c r="O14"/>
  <c r="F14"/>
  <c r="H14"/>
  <c r="J14"/>
  <c r="L14"/>
  <c r="N14"/>
  <c r="K29" i="9"/>
  <c r="P14" i="4"/>
  <c r="P41" l="1"/>
  <c r="G13"/>
  <c r="G12" s="1"/>
  <c r="E15" i="10"/>
  <c r="G17"/>
  <c r="E12" i="11"/>
  <c r="C50" s="1"/>
  <c r="I18" i="4"/>
  <c r="P18" s="1"/>
  <c r="C15"/>
  <c r="I17" s="1"/>
  <c r="C12" i="10"/>
  <c r="G15"/>
  <c r="G51" i="4"/>
  <c r="E51" i="10"/>
  <c r="C19" i="1" s="1"/>
  <c r="O13" i="4"/>
  <c r="O12" s="1"/>
  <c r="O51" s="1"/>
  <c r="M13"/>
  <c r="M12" s="1"/>
  <c r="M51" s="1"/>
  <c r="K13"/>
  <c r="K12" s="1"/>
  <c r="K51" s="1"/>
  <c r="I13"/>
  <c r="I12" s="1"/>
  <c r="H13"/>
  <c r="H12" s="1"/>
  <c r="H51" s="1"/>
  <c r="F13"/>
  <c r="F12" s="1"/>
  <c r="F51" s="1"/>
  <c r="E13"/>
  <c r="E12" s="1"/>
  <c r="E51" s="1"/>
  <c r="D13" i="10"/>
  <c r="D12" s="1"/>
  <c r="D51" s="1"/>
  <c r="C18" i="1" s="1"/>
  <c r="N13" i="4"/>
  <c r="N12" s="1"/>
  <c r="N51" s="1"/>
  <c r="L13"/>
  <c r="L12" s="1"/>
  <c r="L51" s="1"/>
  <c r="J13"/>
  <c r="J12" s="1"/>
  <c r="J51" s="1"/>
  <c r="D13"/>
  <c r="C51" i="10" l="1"/>
  <c r="G12"/>
  <c r="D12" i="4"/>
  <c r="P13"/>
  <c r="I15"/>
  <c r="P17"/>
  <c r="G13" i="10"/>
  <c r="C51" i="4"/>
  <c r="I51" l="1"/>
  <c r="P15"/>
  <c r="P12"/>
  <c r="D51"/>
  <c r="G51" i="10"/>
  <c r="C17" i="1"/>
  <c r="C22" s="1"/>
  <c r="C10" s="1"/>
  <c r="C10" i="5" l="1"/>
  <c r="C12" s="1"/>
  <c r="C12" i="1"/>
  <c r="D12" i="8" s="1"/>
  <c r="D10" i="6"/>
  <c r="D12" s="1"/>
  <c r="C10" i="7"/>
  <c r="C12" s="1"/>
  <c r="D10" i="9"/>
  <c r="D12" s="1"/>
  <c r="D10" i="8"/>
  <c r="P51" i="4"/>
</calcChain>
</file>

<file path=xl/sharedStrings.xml><?xml version="1.0" encoding="utf-8"?>
<sst xmlns="http://schemas.openxmlformats.org/spreadsheetml/2006/main" count="423" uniqueCount="196">
  <si>
    <t>TIEMPO</t>
  </si>
  <si>
    <t>INICIA (M/D)</t>
  </si>
  <si>
    <t>RESPONSABLE</t>
  </si>
  <si>
    <t>TERMIN (M/D)</t>
  </si>
  <si>
    <t>DURACIO (MESES)</t>
  </si>
  <si>
    <t>TERMIN   (M/D)</t>
  </si>
  <si>
    <t>NOMBRE DEL PROYECTO:</t>
  </si>
  <si>
    <t xml:space="preserve">PRESUPUESTO ASIGNADO: </t>
  </si>
  <si>
    <t xml:space="preserve">RECURSOS ADMINISTRADO: </t>
  </si>
  <si>
    <t xml:space="preserve">APORTE DE LA NACIÓN: </t>
  </si>
  <si>
    <t>PLAN DE ACTIVIDADES</t>
  </si>
  <si>
    <t>POA-01</t>
  </si>
  <si>
    <t>NOMBRE</t>
  </si>
  <si>
    <t>PERFIL</t>
  </si>
  <si>
    <t>OBJETO</t>
  </si>
  <si>
    <t>MENSUAL</t>
  </si>
  <si>
    <t>VALOR PARCIAL</t>
  </si>
  <si>
    <t xml:space="preserve">TOTAL </t>
  </si>
  <si>
    <t>PROGRAMACION DE RECURSO HUMANO</t>
  </si>
  <si>
    <t>POA-02</t>
  </si>
  <si>
    <t>A.- POR CONTRATO</t>
  </si>
  <si>
    <t>B.- DE PLANTA</t>
  </si>
  <si>
    <t>DEDICACION (%)</t>
  </si>
  <si>
    <t>VALOR MENSUAL</t>
  </si>
  <si>
    <t>CANTIDAD</t>
  </si>
  <si>
    <t>VALOR</t>
  </si>
  <si>
    <t>DESCRIPCION</t>
  </si>
  <si>
    <t>USO O DESTINO</t>
  </si>
  <si>
    <t>UNIDAD</t>
  </si>
  <si>
    <t>TOTAL</t>
  </si>
  <si>
    <t>UNITARIO</t>
  </si>
  <si>
    <t>COMPRA DE MATERIALES</t>
  </si>
  <si>
    <t>POA-03</t>
  </si>
  <si>
    <t>DESCRIPCIÓN</t>
  </si>
  <si>
    <t>COMPRA DE EQUIPOS</t>
  </si>
  <si>
    <t>POA-04</t>
  </si>
  <si>
    <t>DISPONIBILIDAD (D/M)</t>
  </si>
  <si>
    <t>DISPONIBILIDAD (M/D)</t>
  </si>
  <si>
    <t>VALOR TOTAL</t>
  </si>
  <si>
    <t>VALOR UNITARIO</t>
  </si>
  <si>
    <t>PROGRAMACION DE CONVENIOS Y CONTRATOS</t>
  </si>
  <si>
    <t>INCIA (M/D)</t>
  </si>
  <si>
    <t>OBLIGACIONES CONTRAPARTE</t>
  </si>
  <si>
    <t>OBLIGACIONES CORPOGUAJIRA</t>
  </si>
  <si>
    <t>A.- CONVENIOS</t>
  </si>
  <si>
    <t>B.- CONTRATOS</t>
  </si>
  <si>
    <t>POA-05</t>
  </si>
  <si>
    <t>REQUERIMIENTO DE INSUMOS</t>
  </si>
  <si>
    <t>POA-06</t>
  </si>
  <si>
    <t>No.</t>
  </si>
  <si>
    <t>INDICADORES (PAT)</t>
  </si>
  <si>
    <t>METAS</t>
  </si>
  <si>
    <t>CRONOGRAMA DE DESEMBOLSO</t>
  </si>
  <si>
    <t>ENERO</t>
  </si>
  <si>
    <t>MARZO</t>
  </si>
  <si>
    <t>ABRIL</t>
  </si>
  <si>
    <t>MAYO</t>
  </si>
  <si>
    <t>JUNIO</t>
  </si>
  <si>
    <t>JULIO</t>
  </si>
  <si>
    <t>AGOST</t>
  </si>
  <si>
    <t>SEPTIEM</t>
  </si>
  <si>
    <t>OCTUBR</t>
  </si>
  <si>
    <t>NOVIEM</t>
  </si>
  <si>
    <t>DICIEM</t>
  </si>
  <si>
    <t>SERVICIOS PERSONALES</t>
  </si>
  <si>
    <t>SERVICIOS (CONTRATO)</t>
  </si>
  <si>
    <t>SERVICIOS (PLANTA)</t>
  </si>
  <si>
    <t>GASTOS GENERALES</t>
  </si>
  <si>
    <t>MAQUINARIA Y EQUIPOS</t>
  </si>
  <si>
    <t>2002-001</t>
  </si>
  <si>
    <t>DE OFICINA</t>
  </si>
  <si>
    <t>2002-002</t>
  </si>
  <si>
    <t>DE ASEO</t>
  </si>
  <si>
    <t>2002-003</t>
  </si>
  <si>
    <t>DE FOTOCOPIADO</t>
  </si>
  <si>
    <t>MANTENIMIENTO EN GENERAL</t>
  </si>
  <si>
    <t>SERVICIOS PUBLICOS</t>
  </si>
  <si>
    <t>2004-001</t>
  </si>
  <si>
    <t>ENERGIA</t>
  </si>
  <si>
    <t>2004-002</t>
  </si>
  <si>
    <t>AGUA</t>
  </si>
  <si>
    <t>2004-003</t>
  </si>
  <si>
    <t>TELEFONO</t>
  </si>
  <si>
    <t>ARRENDAMIENTOS</t>
  </si>
  <si>
    <t>2005-001</t>
  </si>
  <si>
    <t>DE INMUEBLES</t>
  </si>
  <si>
    <t>2005-002</t>
  </si>
  <si>
    <t>DE EQUIPOS</t>
  </si>
  <si>
    <t>VIATICOS</t>
  </si>
  <si>
    <t>2006-001</t>
  </si>
  <si>
    <t>AL INTERIOR DEL PAIS</t>
  </si>
  <si>
    <t>2006-002</t>
  </si>
  <si>
    <t>2006-003</t>
  </si>
  <si>
    <t>AL EXTERIOR</t>
  </si>
  <si>
    <t>COMUNICACION Y TRANSPORTE</t>
  </si>
  <si>
    <t>SEGUROS</t>
  </si>
  <si>
    <t>IMPUESTOS - TASAS Y MULTAS</t>
  </si>
  <si>
    <t>COMBUSTIBLE Y PEAJES</t>
  </si>
  <si>
    <t>REPARACIONES DE VEHICULOS</t>
  </si>
  <si>
    <t>DOTACION PERSONAL</t>
  </si>
  <si>
    <t>BIENESTAR SOCIAL</t>
  </si>
  <si>
    <t>CAPACITACION</t>
  </si>
  <si>
    <t>2015-001</t>
  </si>
  <si>
    <t>GRUPO</t>
  </si>
  <si>
    <t>2015-002</t>
  </si>
  <si>
    <t>PERSONAL</t>
  </si>
  <si>
    <t>IMPREVISTO</t>
  </si>
  <si>
    <t>OTROS(PERS X INVERS)</t>
  </si>
  <si>
    <t>INSUMO DEL PROYECTO</t>
  </si>
  <si>
    <t>CONTRATOS</t>
  </si>
  <si>
    <t>CONVENIOS</t>
  </si>
  <si>
    <t>TRANSFERENCIAS</t>
  </si>
  <si>
    <t>VARIOS</t>
  </si>
  <si>
    <t>CODIGO</t>
  </si>
  <si>
    <t>SUB-TOTAL</t>
  </si>
  <si>
    <t>PROGRAMACION DE METAS FINANCIERAS -R.A ($ )</t>
  </si>
  <si>
    <t>OTROS GASTOS GENERALES</t>
  </si>
  <si>
    <t>AL INTERIOR DEL DEPARTAMENTO</t>
  </si>
  <si>
    <t>APROPIACIÓN INICIAL</t>
  </si>
  <si>
    <t>DURACION (MESES)</t>
  </si>
  <si>
    <t>IMPRESOS Y PUBLIC.</t>
  </si>
  <si>
    <t>MATERIALES Y SUMINIS.</t>
  </si>
  <si>
    <t>Enero</t>
  </si>
  <si>
    <t>Diciembre</t>
  </si>
  <si>
    <t>Jefe Oficina Jurídica</t>
  </si>
  <si>
    <t>0530-0900-1</t>
  </si>
  <si>
    <t xml:space="preserve">Abogado </t>
  </si>
  <si>
    <t>Tener bases juridicas solidas a fin de dar legalidad y certeza a las decisiones y determinaciones que se adopten al interior de la oficina</t>
  </si>
  <si>
    <t>Estar a la vanguardia en materia de informatica y manejo de archivo a fin de tener al dia la información que se tramita en la oficina juridica y que los usuarios internos de la corporación puedan acceder a dicha información sin requierir de la consulta física.</t>
  </si>
  <si>
    <t xml:space="preserve">Contar con los tramites ambientes en medio informatico que permita reportar datos estadisticos, permita avance significativo de los tramites, tiempos de avances y tiempos de respuesta </t>
  </si>
  <si>
    <t>disponer de todo el material de papeleria e insumos necesarios para la atenciòn de los asuntos inherentes a esta dependencia</t>
  </si>
  <si>
    <t>Abogado</t>
  </si>
  <si>
    <t>Adquisición de software jurídico para tramites ambientales</t>
  </si>
  <si>
    <t>Adquisición de textos juridicos en materia ambiental, administrativa, disciplinaria, jurisdicciòn coactiva, acciones populares y suscripción a un sistema fisico de consulta permanente y actualización juridica.</t>
  </si>
  <si>
    <t>GESTION JURIDICA</t>
  </si>
  <si>
    <t>Adquisición de software para la mejor optimización del archivo e implementación de un sistema virtual y antivirus</t>
  </si>
  <si>
    <t>Aquisisicón de insumos de oficina para organización de expedientes y archivo (tintas y toners para impresora, fotocopiadora y scaner, papaleria, ganchos legajadores, stikers de colores para adherir a las carpetas, folderes y guias especiales de colores tipografiados )</t>
  </si>
  <si>
    <t>ACTIVIDADES</t>
  </si>
  <si>
    <t>ACTIV 1</t>
  </si>
  <si>
    <t>ACTIV 2</t>
  </si>
  <si>
    <t>ACTIV 3</t>
  </si>
  <si>
    <t>ACTIV 4</t>
  </si>
  <si>
    <t xml:space="preserve">Organizaciónn y revision exhaustiva para Saneamiento fisico, juridico y financiero de expedientes. </t>
  </si>
  <si>
    <t>Optimizacion de Tramites Contractuales, Judiciales, de jurisdicción Coactiva y Disciplinarios</t>
  </si>
  <si>
    <t>Numero de tramites automatizados</t>
  </si>
  <si>
    <t>Tiempo promedio de tramite para la evaluacion de las licencias, permisos y autorizaciones otorgadas por la corporación</t>
  </si>
  <si>
    <t>ACTIVIDAD</t>
  </si>
  <si>
    <t>Implementacion de procesos para optimizacion y automatizacion</t>
  </si>
  <si>
    <t>Numero de Procesos optimizados y automatizados</t>
  </si>
  <si>
    <t>Numero de expedientes revisados y organizados juridicamente.</t>
  </si>
  <si>
    <t>Optimizacion de Tramites Ambientales (Resolucion 904 de 2007)</t>
  </si>
  <si>
    <t>P0A-08</t>
  </si>
  <si>
    <t>P0A-07</t>
  </si>
  <si>
    <t>Auxiliar de Archivo</t>
  </si>
  <si>
    <t>FEBRERO</t>
  </si>
  <si>
    <t xml:space="preserve">NOMBRE DEL PROYECTO:             </t>
  </si>
  <si>
    <t>Jurisdicción coactiva</t>
  </si>
  <si>
    <t>SENA</t>
  </si>
  <si>
    <t>Juridico ambiental</t>
  </si>
  <si>
    <t>Técnico en Sistema</t>
  </si>
  <si>
    <t>Técnico en Sistemas</t>
  </si>
  <si>
    <t>CORANTIOQUIA, SOFTWARE SIRENA</t>
  </si>
  <si>
    <t>CAPACITACIÓN EN LEGISLACIÓN AMBIENTAL Y FORESTAL</t>
  </si>
  <si>
    <t>PRESUPUESTO</t>
  </si>
  <si>
    <t>Profesional Especializado</t>
  </si>
  <si>
    <t xml:space="preserve">RECURSOS ADMINISTRADOS: </t>
  </si>
  <si>
    <t>Contratación en la oficina jurídica.</t>
  </si>
  <si>
    <t>INICIAL</t>
  </si>
  <si>
    <t>MATERIALES Y SUMINISTRO</t>
  </si>
  <si>
    <t>IMPRESOS Y PUBLICACIONES</t>
  </si>
  <si>
    <t>Servicios Personales</t>
  </si>
  <si>
    <t>Gastos Generales</t>
  </si>
  <si>
    <t>POA-07</t>
  </si>
  <si>
    <t>CUBS</t>
  </si>
  <si>
    <t>2.31.17</t>
  </si>
  <si>
    <t>1.47.4.1</t>
  </si>
  <si>
    <t>1.52.1.53</t>
  </si>
  <si>
    <t>1.52.1</t>
  </si>
  <si>
    <t>PLAN OPERATIVO ANUAL DE INVERSIONES - POAI -</t>
  </si>
  <si>
    <t>Codigo: PE-F-51</t>
  </si>
  <si>
    <t>Página: 1 de 2</t>
  </si>
  <si>
    <t>VERSIÓN</t>
  </si>
  <si>
    <t>FECHA</t>
  </si>
  <si>
    <t>Página: 1 de 1</t>
  </si>
  <si>
    <t>2.19.01</t>
  </si>
  <si>
    <t>0530-900-1</t>
  </si>
  <si>
    <t>Convenios y Contratos</t>
  </si>
  <si>
    <t>Total</t>
  </si>
  <si>
    <t>3 DE MAYO DE 2010</t>
  </si>
  <si>
    <t>19 DE ENERO DE 2011</t>
  </si>
  <si>
    <t>febrero</t>
  </si>
  <si>
    <t>Tecnico</t>
  </si>
  <si>
    <t>2.19.1</t>
  </si>
  <si>
    <t>2.5.16</t>
  </si>
  <si>
    <t>Servicios tecnicos representativos</t>
  </si>
  <si>
    <t>11 DE ENERO DE 2011</t>
  </si>
</sst>
</file>

<file path=xl/styles.xml><?xml version="1.0" encoding="utf-8"?>
<styleSheet xmlns="http://schemas.openxmlformats.org/spreadsheetml/2006/main">
  <numFmts count="5">
    <numFmt numFmtId="164" formatCode="_(* #,##0.00_);_(* \(#,##0.00\);_(* &quot;-&quot;??_);_(@_)"/>
    <numFmt numFmtId="165" formatCode="&quot;$&quot;\ #,##0;[Red]&quot;$&quot;\ \-#,##0"/>
    <numFmt numFmtId="166" formatCode="_ &quot;$&quot;\ * #,##0.00_ ;_ &quot;$&quot;\ * \-#,##0.00_ ;_ &quot;$&quot;\ * &quot;-&quot;??_ ;_ @_ "/>
    <numFmt numFmtId="167" formatCode="&quot;$&quot;\ #,##0"/>
    <numFmt numFmtId="168" formatCode="[$$-240A]\ #,##0"/>
  </numFmts>
  <fonts count="38">
    <font>
      <sz val="10"/>
      <name val="Arial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8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9"/>
      <name val="Tahoma"/>
      <family val="2"/>
    </font>
    <font>
      <sz val="11"/>
      <name val="Tahoma"/>
      <family val="2"/>
    </font>
    <font>
      <i/>
      <sz val="11"/>
      <name val="Tahoma"/>
      <family val="2"/>
    </font>
    <font>
      <sz val="14"/>
      <name val="Tahoma"/>
      <family val="2"/>
    </font>
    <font>
      <b/>
      <sz val="18"/>
      <name val="Verdana"/>
      <family val="2"/>
    </font>
    <font>
      <sz val="10"/>
      <name val="Verdana"/>
      <family val="2"/>
    </font>
    <font>
      <sz val="11"/>
      <name val="Verdana"/>
      <family val="2"/>
    </font>
    <font>
      <b/>
      <sz val="9"/>
      <name val="Verdana"/>
      <family val="2"/>
    </font>
    <font>
      <sz val="9"/>
      <name val="Verdana"/>
      <family val="2"/>
    </font>
    <font>
      <b/>
      <sz val="8"/>
      <name val="Tahoma"/>
      <family val="2"/>
    </font>
    <font>
      <sz val="8"/>
      <name val="Tahoma"/>
      <family val="2"/>
    </font>
    <font>
      <b/>
      <sz val="10"/>
      <name val="Arial"/>
      <family val="2"/>
    </font>
    <font>
      <sz val="8"/>
      <name val="Arial"/>
      <family val="2"/>
    </font>
    <font>
      <b/>
      <sz val="11"/>
      <name val="Arial Narrow"/>
      <family val="2"/>
    </font>
    <font>
      <sz val="10"/>
      <name val="Arial"/>
    </font>
    <font>
      <sz val="8"/>
      <name val="Arial"/>
    </font>
    <font>
      <sz val="10"/>
      <name val="Arial Narrow"/>
      <family val="2"/>
    </font>
    <font>
      <sz val="11"/>
      <name val="Arial Narrow"/>
      <family val="2"/>
    </font>
    <font>
      <b/>
      <sz val="9"/>
      <name val="Arial Narrow"/>
      <family val="2"/>
    </font>
    <font>
      <sz val="9"/>
      <name val="Arial Narrow"/>
      <family val="2"/>
    </font>
    <font>
      <b/>
      <sz val="8"/>
      <name val="Arial"/>
      <family val="2"/>
    </font>
    <font>
      <sz val="8"/>
      <name val="Arial Narrow"/>
      <family val="2"/>
    </font>
    <font>
      <b/>
      <i/>
      <sz val="14"/>
      <color indexed="16"/>
      <name val="Edwardian Script ITC"/>
      <family val="4"/>
    </font>
    <font>
      <i/>
      <sz val="11"/>
      <name val="Arial Narrow"/>
      <family val="2"/>
    </font>
    <font>
      <b/>
      <sz val="10"/>
      <name val="Arial Narrow"/>
      <family val="2"/>
    </font>
    <font>
      <b/>
      <sz val="7"/>
      <name val="Arial Narrow"/>
      <family val="2"/>
    </font>
    <font>
      <b/>
      <sz val="8"/>
      <name val="Arial Narrow"/>
      <family val="2"/>
    </font>
    <font>
      <b/>
      <i/>
      <sz val="11"/>
      <name val="Arial Narrow"/>
      <family val="2"/>
    </font>
    <font>
      <i/>
      <sz val="9"/>
      <name val="Arial Narrow"/>
      <family val="2"/>
    </font>
    <font>
      <sz val="10"/>
      <name val="Arial"/>
    </font>
    <font>
      <i/>
      <sz val="1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4" fontId="21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263">
    <xf numFmtId="0" fontId="0" fillId="0" borderId="0" xfId="0"/>
    <xf numFmtId="0" fontId="5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/>
    <xf numFmtId="0" fontId="7" fillId="0" borderId="0" xfId="0" applyFont="1"/>
    <xf numFmtId="0" fontId="8" fillId="0" borderId="0" xfId="0" applyFont="1"/>
    <xf numFmtId="0" fontId="8" fillId="0" borderId="0" xfId="0" applyFont="1" applyAlignment="1"/>
    <xf numFmtId="0" fontId="6" fillId="0" borderId="0" xfId="0" applyFont="1"/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justify"/>
    </xf>
    <xf numFmtId="0" fontId="7" fillId="0" borderId="0" xfId="0" applyFont="1" applyAlignment="1"/>
    <xf numFmtId="0" fontId="10" fillId="0" borderId="0" xfId="0" applyFont="1" applyAlignment="1"/>
    <xf numFmtId="0" fontId="10" fillId="0" borderId="0" xfId="0" applyFont="1"/>
    <xf numFmtId="0" fontId="11" fillId="0" borderId="0" xfId="0" applyFont="1" applyAlignment="1">
      <alignment horizontal="center"/>
    </xf>
    <xf numFmtId="0" fontId="12" fillId="0" borderId="0" xfId="0" applyFont="1" applyAlignment="1"/>
    <xf numFmtId="0" fontId="12" fillId="0" borderId="0" xfId="0" applyFont="1"/>
    <xf numFmtId="0" fontId="13" fillId="0" borderId="0" xfId="0" applyFont="1"/>
    <xf numFmtId="0" fontId="14" fillId="0" borderId="0" xfId="0" applyFont="1"/>
    <xf numFmtId="0" fontId="15" fillId="0" borderId="0" xfId="0" applyFont="1" applyAlignment="1">
      <alignment horizontal="center" vertical="center"/>
    </xf>
    <xf numFmtId="0" fontId="15" fillId="0" borderId="0" xfId="0" applyFont="1"/>
    <xf numFmtId="3" fontId="7" fillId="0" borderId="0" xfId="0" applyNumberFormat="1" applyFont="1"/>
    <xf numFmtId="0" fontId="17" fillId="0" borderId="0" xfId="0" applyFont="1"/>
    <xf numFmtId="0" fontId="17" fillId="0" borderId="0" xfId="0" applyFont="1" applyAlignment="1">
      <alignment horizontal="centerContinuous"/>
    </xf>
    <xf numFmtId="3" fontId="17" fillId="0" borderId="0" xfId="0" applyNumberFormat="1" applyFont="1"/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17" fontId="7" fillId="0" borderId="1" xfId="0" applyNumberFormat="1" applyFont="1" applyBorder="1" applyAlignment="1">
      <alignment horizontal="center" vertical="center" wrapText="1"/>
    </xf>
    <xf numFmtId="3" fontId="0" fillId="0" borderId="0" xfId="0" applyNumberFormat="1"/>
    <xf numFmtId="0" fontId="18" fillId="0" borderId="0" xfId="0" applyFont="1"/>
    <xf numFmtId="0" fontId="20" fillId="0" borderId="0" xfId="0" applyFont="1" applyAlignment="1">
      <alignment horizontal="center" wrapText="1"/>
    </xf>
    <xf numFmtId="3" fontId="16" fillId="0" borderId="0" xfId="0" applyNumberFormat="1" applyFont="1" applyAlignment="1"/>
    <xf numFmtId="3" fontId="16" fillId="0" borderId="0" xfId="0" applyNumberFormat="1" applyFont="1" applyAlignment="1">
      <alignment horizontal="right"/>
    </xf>
    <xf numFmtId="0" fontId="20" fillId="0" borderId="0" xfId="0" applyFont="1" applyAlignment="1">
      <alignment horizontal="center"/>
    </xf>
    <xf numFmtId="0" fontId="23" fillId="0" borderId="0" xfId="0" applyFont="1"/>
    <xf numFmtId="0" fontId="20" fillId="0" borderId="0" xfId="0" applyFont="1" applyAlignment="1">
      <alignment horizontal="center" vertical="justify"/>
    </xf>
    <xf numFmtId="0" fontId="24" fillId="0" borderId="0" xfId="0" applyFont="1"/>
    <xf numFmtId="0" fontId="24" fillId="0" borderId="0" xfId="0" applyFont="1" applyAlignment="1">
      <alignment horizontal="left" vertical="top"/>
    </xf>
    <xf numFmtId="164" fontId="20" fillId="0" borderId="0" xfId="1" applyFont="1" applyAlignment="1">
      <alignment vertical="justify"/>
    </xf>
    <xf numFmtId="167" fontId="20" fillId="0" borderId="0" xfId="0" applyNumberFormat="1" applyFont="1" applyAlignment="1">
      <alignment vertical="justify"/>
    </xf>
    <xf numFmtId="0" fontId="20" fillId="0" borderId="0" xfId="0" applyFont="1" applyAlignment="1">
      <alignment vertical="justify"/>
    </xf>
    <xf numFmtId="0" fontId="25" fillId="0" borderId="0" xfId="0" applyFont="1"/>
    <xf numFmtId="0" fontId="26" fillId="0" borderId="0" xfId="0" applyFont="1"/>
    <xf numFmtId="0" fontId="25" fillId="0" borderId="0" xfId="0" applyFont="1" applyAlignment="1">
      <alignment horizontal="right"/>
    </xf>
    <xf numFmtId="0" fontId="25" fillId="2" borderId="3" xfId="0" applyFont="1" applyFill="1" applyBorder="1" applyAlignment="1">
      <alignment horizontal="center" vertical="center" wrapText="1"/>
    </xf>
    <xf numFmtId="0" fontId="25" fillId="2" borderId="4" xfId="0" applyFont="1" applyFill="1" applyBorder="1" applyAlignment="1">
      <alignment horizontal="center" vertical="center" wrapText="1"/>
    </xf>
    <xf numFmtId="0" fontId="25" fillId="2" borderId="5" xfId="0" applyFont="1" applyFill="1" applyBorder="1" applyAlignment="1">
      <alignment horizontal="center" vertical="center" wrapText="1"/>
    </xf>
    <xf numFmtId="0" fontId="25" fillId="2" borderId="6" xfId="0" applyFont="1" applyFill="1" applyBorder="1" applyAlignment="1">
      <alignment horizontal="center" vertical="center" wrapText="1"/>
    </xf>
    <xf numFmtId="0" fontId="25" fillId="2" borderId="7" xfId="0" applyFont="1" applyFill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26" fillId="0" borderId="2" xfId="0" applyFont="1" applyBorder="1" applyAlignment="1">
      <alignment horizontal="justify" vertical="top" wrapText="1"/>
    </xf>
    <xf numFmtId="164" fontId="26" fillId="0" borderId="2" xfId="1" applyFont="1" applyBorder="1" applyAlignment="1">
      <alignment vertical="center" wrapText="1"/>
    </xf>
    <xf numFmtId="17" fontId="26" fillId="0" borderId="1" xfId="0" applyNumberFormat="1" applyFont="1" applyBorder="1" applyAlignment="1">
      <alignment horizontal="center" vertical="center" wrapText="1"/>
    </xf>
    <xf numFmtId="1" fontId="26" fillId="0" borderId="2" xfId="0" applyNumberFormat="1" applyFont="1" applyBorder="1" applyAlignment="1">
      <alignment horizontal="center" vertical="center" wrapText="1"/>
    </xf>
    <xf numFmtId="0" fontId="26" fillId="0" borderId="1" xfId="0" applyFont="1" applyBorder="1" applyAlignment="1">
      <alignment horizontal="justify" vertical="top" wrapText="1"/>
    </xf>
    <xf numFmtId="0" fontId="26" fillId="0" borderId="2" xfId="0" applyFont="1" applyFill="1" applyBorder="1" applyAlignment="1">
      <alignment horizontal="justify" vertical="top" wrapText="1"/>
    </xf>
    <xf numFmtId="0" fontId="27" fillId="0" borderId="2" xfId="0" applyFont="1" applyBorder="1" applyAlignment="1"/>
    <xf numFmtId="0" fontId="5" fillId="0" borderId="2" xfId="0" applyFont="1" applyBorder="1"/>
    <xf numFmtId="0" fontId="20" fillId="0" borderId="0" xfId="0" applyFont="1" applyAlignment="1">
      <alignment horizontal="left" vertical="top"/>
    </xf>
    <xf numFmtId="0" fontId="24" fillId="0" borderId="0" xfId="0" applyFont="1" applyAlignment="1">
      <alignment horizontal="left" vertical="justify"/>
    </xf>
    <xf numFmtId="0" fontId="20" fillId="0" borderId="0" xfId="0" applyFont="1" applyAlignment="1">
      <alignment horizontal="left" vertical="justify"/>
    </xf>
    <xf numFmtId="0" fontId="25" fillId="2" borderId="8" xfId="0" applyFont="1" applyFill="1" applyBorder="1" applyAlignment="1">
      <alignment horizontal="center" vertical="center" wrapText="1"/>
    </xf>
    <xf numFmtId="0" fontId="24" fillId="0" borderId="0" xfId="0" applyFont="1" applyAlignment="1">
      <alignment wrapText="1"/>
    </xf>
    <xf numFmtId="0" fontId="24" fillId="0" borderId="0" xfId="0" applyFont="1" applyAlignment="1">
      <alignment horizontal="left"/>
    </xf>
    <xf numFmtId="0" fontId="30" fillId="0" borderId="0" xfId="0" applyFont="1" applyAlignment="1">
      <alignment horizontal="left" vertical="justify"/>
    </xf>
    <xf numFmtId="0" fontId="24" fillId="0" borderId="0" xfId="0" applyFont="1" applyAlignment="1"/>
    <xf numFmtId="164" fontId="31" fillId="0" borderId="0" xfId="1" applyFont="1" applyAlignment="1">
      <alignment vertical="justify"/>
    </xf>
    <xf numFmtId="0" fontId="24" fillId="0" borderId="0" xfId="0" applyFont="1" applyAlignment="1">
      <alignment horizontal="right" vertical="justify"/>
    </xf>
    <xf numFmtId="0" fontId="23" fillId="0" borderId="0" xfId="0" applyFont="1" applyAlignment="1"/>
    <xf numFmtId="0" fontId="32" fillId="2" borderId="7" xfId="0" applyFont="1" applyFill="1" applyBorder="1" applyAlignment="1">
      <alignment horizontal="center" vertical="center" wrapText="1"/>
    </xf>
    <xf numFmtId="0" fontId="26" fillId="0" borderId="2" xfId="0" applyFont="1" applyBorder="1" applyAlignment="1">
      <alignment horizontal="left" vertical="top" wrapText="1"/>
    </xf>
    <xf numFmtId="16" fontId="26" fillId="0" borderId="2" xfId="0" applyNumberFormat="1" applyFont="1" applyBorder="1" applyAlignment="1">
      <alignment horizontal="left" vertical="top" wrapText="1"/>
    </xf>
    <xf numFmtId="1" fontId="26" fillId="0" borderId="2" xfId="0" applyNumberFormat="1" applyFont="1" applyBorder="1" applyAlignment="1">
      <alignment horizontal="center" vertical="top" wrapText="1"/>
    </xf>
    <xf numFmtId="0" fontId="26" fillId="0" borderId="2" xfId="0" applyFont="1" applyBorder="1" applyAlignment="1">
      <alignment horizontal="center" vertical="top" wrapText="1"/>
    </xf>
    <xf numFmtId="3" fontId="26" fillId="0" borderId="2" xfId="0" applyNumberFormat="1" applyFont="1" applyBorder="1" applyAlignment="1">
      <alignment horizontal="right" vertical="top" wrapText="1"/>
    </xf>
    <xf numFmtId="0" fontId="26" fillId="0" borderId="2" xfId="0" applyFont="1" applyBorder="1" applyAlignment="1">
      <alignment vertical="top" wrapText="1"/>
    </xf>
    <xf numFmtId="0" fontId="26" fillId="0" borderId="2" xfId="0" applyFont="1" applyBorder="1" applyAlignment="1">
      <alignment horizontal="right" vertical="top" wrapText="1"/>
    </xf>
    <xf numFmtId="14" fontId="26" fillId="0" borderId="2" xfId="0" applyNumberFormat="1" applyFont="1" applyBorder="1" applyAlignment="1">
      <alignment horizontal="center" vertical="center" wrapText="1"/>
    </xf>
    <xf numFmtId="16" fontId="26" fillId="0" borderId="2" xfId="0" applyNumberFormat="1" applyFont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164" fontId="26" fillId="0" borderId="2" xfId="1" applyFont="1" applyBorder="1" applyAlignment="1">
      <alignment horizontal="center" vertical="center" wrapText="1"/>
    </xf>
    <xf numFmtId="164" fontId="26" fillId="0" borderId="2" xfId="1" applyFont="1" applyFill="1" applyBorder="1" applyAlignment="1">
      <alignment horizontal="center" vertical="center" wrapText="1"/>
    </xf>
    <xf numFmtId="0" fontId="25" fillId="0" borderId="2" xfId="0" applyFont="1" applyBorder="1" applyAlignment="1">
      <alignment vertical="top" wrapText="1"/>
    </xf>
    <xf numFmtId="164" fontId="25" fillId="0" borderId="2" xfId="1" applyFont="1" applyBorder="1" applyAlignment="1">
      <alignment horizontal="right" vertical="top" wrapText="1"/>
    </xf>
    <xf numFmtId="0" fontId="25" fillId="0" borderId="0" xfId="0" applyFont="1" applyAlignment="1">
      <alignment vertical="top" wrapText="1"/>
    </xf>
    <xf numFmtId="0" fontId="25" fillId="0" borderId="0" xfId="0" applyFont="1" applyBorder="1" applyAlignment="1">
      <alignment vertical="top" wrapText="1"/>
    </xf>
    <xf numFmtId="3" fontId="26" fillId="0" borderId="2" xfId="0" applyNumberFormat="1" applyFont="1" applyBorder="1" applyAlignment="1">
      <alignment vertical="top" wrapText="1"/>
    </xf>
    <xf numFmtId="0" fontId="26" fillId="0" borderId="0" xfId="0" applyFont="1" applyBorder="1" applyAlignment="1">
      <alignment horizontal="center" vertical="top" wrapText="1"/>
    </xf>
    <xf numFmtId="0" fontId="26" fillId="0" borderId="0" xfId="0" applyFont="1" applyBorder="1" applyAlignment="1">
      <alignment vertical="top" wrapText="1"/>
    </xf>
    <xf numFmtId="0" fontId="26" fillId="0" borderId="0" xfId="0" applyFont="1" applyBorder="1" applyAlignment="1">
      <alignment horizontal="left" vertical="top" wrapText="1"/>
    </xf>
    <xf numFmtId="164" fontId="25" fillId="0" borderId="2" xfId="1" applyFont="1" applyBorder="1" applyAlignment="1">
      <alignment vertical="top" wrapText="1"/>
    </xf>
    <xf numFmtId="0" fontId="23" fillId="0" borderId="0" xfId="0" applyFont="1" applyBorder="1"/>
    <xf numFmtId="0" fontId="31" fillId="0" borderId="2" xfId="0" applyFont="1" applyBorder="1"/>
    <xf numFmtId="164" fontId="31" fillId="0" borderId="2" xfId="1" applyFont="1" applyBorder="1"/>
    <xf numFmtId="0" fontId="26" fillId="0" borderId="1" xfId="0" applyFont="1" applyBorder="1" applyAlignment="1">
      <alignment horizontal="center" vertical="top" wrapText="1"/>
    </xf>
    <xf numFmtId="0" fontId="26" fillId="0" borderId="1" xfId="0" applyFont="1" applyBorder="1" applyAlignment="1">
      <alignment horizontal="left" vertical="top" wrapText="1"/>
    </xf>
    <xf numFmtId="3" fontId="26" fillId="0" borderId="1" xfId="0" applyNumberFormat="1" applyFont="1" applyBorder="1" applyAlignment="1">
      <alignment horizontal="center" vertical="top" wrapText="1"/>
    </xf>
    <xf numFmtId="3" fontId="26" fillId="0" borderId="1" xfId="0" applyNumberFormat="1" applyFont="1" applyBorder="1" applyAlignment="1">
      <alignment horizontal="right" vertical="top" wrapText="1"/>
    </xf>
    <xf numFmtId="3" fontId="26" fillId="0" borderId="1" xfId="0" applyNumberFormat="1" applyFont="1" applyBorder="1" applyAlignment="1">
      <alignment horizontal="left" vertical="top" wrapText="1"/>
    </xf>
    <xf numFmtId="3" fontId="26" fillId="0" borderId="2" xfId="0" applyNumberFormat="1" applyFont="1" applyBorder="1" applyAlignment="1">
      <alignment horizontal="center" vertical="top" wrapText="1"/>
    </xf>
    <xf numFmtId="3" fontId="26" fillId="0" borderId="2" xfId="0" applyNumberFormat="1" applyFont="1" applyBorder="1" applyAlignment="1">
      <alignment horizontal="left" vertical="top" wrapText="1"/>
    </xf>
    <xf numFmtId="0" fontId="25" fillId="0" borderId="2" xfId="0" applyFont="1" applyBorder="1" applyAlignment="1">
      <alignment horizontal="center" vertical="top" wrapText="1"/>
    </xf>
    <xf numFmtId="3" fontId="25" fillId="0" borderId="2" xfId="0" applyNumberFormat="1" applyFont="1" applyBorder="1" applyAlignment="1">
      <alignment horizontal="right" vertical="top" wrapText="1"/>
    </xf>
    <xf numFmtId="0" fontId="27" fillId="0" borderId="0" xfId="0" applyFont="1" applyBorder="1" applyAlignment="1"/>
    <xf numFmtId="0" fontId="5" fillId="0" borderId="0" xfId="0" applyFont="1" applyBorder="1"/>
    <xf numFmtId="167" fontId="20" fillId="0" borderId="0" xfId="0" applyNumberFormat="1" applyFont="1" applyAlignment="1">
      <alignment horizontal="right" vertical="justify"/>
    </xf>
    <xf numFmtId="165" fontId="20" fillId="0" borderId="0" xfId="0" applyNumberFormat="1" applyFont="1" applyAlignment="1">
      <alignment vertical="justify"/>
    </xf>
    <xf numFmtId="0" fontId="25" fillId="0" borderId="0" xfId="0" applyFont="1" applyBorder="1" applyAlignment="1">
      <alignment horizontal="right" vertical="top" wrapText="1"/>
    </xf>
    <xf numFmtId="164" fontId="2" fillId="0" borderId="2" xfId="1" applyFont="1" applyBorder="1" applyAlignment="1">
      <alignment vertical="top" wrapText="1"/>
    </xf>
    <xf numFmtId="164" fontId="23" fillId="0" borderId="2" xfId="1" applyFont="1" applyBorder="1" applyAlignment="1">
      <alignment horizontal="left" vertical="top" wrapText="1"/>
    </xf>
    <xf numFmtId="164" fontId="26" fillId="0" borderId="2" xfId="1" applyFont="1" applyBorder="1" applyAlignment="1">
      <alignment horizontal="left" vertical="top" wrapText="1"/>
    </xf>
    <xf numFmtId="164" fontId="25" fillId="0" borderId="2" xfId="1" applyFont="1" applyBorder="1" applyAlignment="1">
      <alignment horizontal="left" vertical="top" wrapText="1"/>
    </xf>
    <xf numFmtId="3" fontId="33" fillId="0" borderId="9" xfId="0" applyNumberFormat="1" applyFont="1" applyBorder="1" applyAlignment="1">
      <alignment vertical="center"/>
    </xf>
    <xf numFmtId="3" fontId="33" fillId="2" borderId="10" xfId="0" applyNumberFormat="1" applyFont="1" applyFill="1" applyBorder="1" applyAlignment="1">
      <alignment horizontal="center"/>
    </xf>
    <xf numFmtId="3" fontId="33" fillId="2" borderId="11" xfId="0" applyNumberFormat="1" applyFont="1" applyFill="1" applyBorder="1" applyAlignment="1">
      <alignment horizontal="center"/>
    </xf>
    <xf numFmtId="3" fontId="33" fillId="2" borderId="12" xfId="0" applyNumberFormat="1" applyFont="1" applyFill="1" applyBorder="1" applyAlignment="1">
      <alignment horizontal="center"/>
    </xf>
    <xf numFmtId="3" fontId="33" fillId="0" borderId="1" xfId="0" applyNumberFormat="1" applyFont="1" applyBorder="1"/>
    <xf numFmtId="3" fontId="28" fillId="0" borderId="1" xfId="0" applyNumberFormat="1" applyFont="1" applyBorder="1"/>
    <xf numFmtId="3" fontId="28" fillId="0" borderId="2" xfId="0" applyNumberFormat="1" applyFont="1" applyBorder="1"/>
    <xf numFmtId="3" fontId="28" fillId="3" borderId="2" xfId="0" applyNumberFormat="1" applyFont="1" applyFill="1" applyBorder="1" applyAlignment="1">
      <alignment horizontal="right"/>
    </xf>
    <xf numFmtId="3" fontId="28" fillId="0" borderId="2" xfId="0" applyNumberFormat="1" applyFont="1" applyBorder="1" applyAlignment="1">
      <alignment horizontal="right"/>
    </xf>
    <xf numFmtId="3" fontId="33" fillId="0" borderId="2" xfId="0" applyNumberFormat="1" applyFont="1" applyBorder="1" applyAlignment="1">
      <alignment horizontal="right"/>
    </xf>
    <xf numFmtId="3" fontId="33" fillId="0" borderId="2" xfId="0" applyNumberFormat="1" applyFont="1" applyBorder="1"/>
    <xf numFmtId="3" fontId="28" fillId="0" borderId="2" xfId="0" applyNumberFormat="1" applyFont="1" applyBorder="1" applyAlignment="1">
      <alignment wrapText="1"/>
    </xf>
    <xf numFmtId="3" fontId="33" fillId="3" borderId="2" xfId="0" applyNumberFormat="1" applyFont="1" applyFill="1" applyBorder="1" applyAlignment="1">
      <alignment horizontal="right"/>
    </xf>
    <xf numFmtId="3" fontId="33" fillId="3" borderId="2" xfId="0" applyNumberFormat="1" applyFont="1" applyFill="1" applyBorder="1"/>
    <xf numFmtId="164" fontId="33" fillId="0" borderId="1" xfId="1" applyFont="1" applyBorder="1" applyAlignment="1">
      <alignment horizontal="right"/>
    </xf>
    <xf numFmtId="164" fontId="28" fillId="0" borderId="2" xfId="1" applyFont="1" applyBorder="1" applyAlignment="1">
      <alignment horizontal="right"/>
    </xf>
    <xf numFmtId="164" fontId="33" fillId="0" borderId="2" xfId="1" applyFont="1" applyBorder="1" applyAlignment="1">
      <alignment horizontal="right"/>
    </xf>
    <xf numFmtId="164" fontId="33" fillId="3" borderId="2" xfId="1" applyFont="1" applyFill="1" applyBorder="1" applyAlignment="1">
      <alignment horizontal="right"/>
    </xf>
    <xf numFmtId="164" fontId="33" fillId="0" borderId="1" xfId="1" applyFont="1" applyBorder="1" applyAlignment="1">
      <alignment horizontal="left"/>
    </xf>
    <xf numFmtId="164" fontId="28" fillId="0" borderId="2" xfId="1" applyFont="1" applyBorder="1" applyAlignment="1">
      <alignment horizontal="left"/>
    </xf>
    <xf numFmtId="164" fontId="33" fillId="0" borderId="2" xfId="1" applyFont="1" applyBorder="1" applyAlignment="1">
      <alignment horizontal="left"/>
    </xf>
    <xf numFmtId="164" fontId="28" fillId="3" borderId="2" xfId="1" applyFont="1" applyFill="1" applyBorder="1" applyAlignment="1">
      <alignment horizontal="left"/>
    </xf>
    <xf numFmtId="164" fontId="33" fillId="3" borderId="2" xfId="1" applyFont="1" applyFill="1" applyBorder="1" applyAlignment="1">
      <alignment horizontal="left"/>
    </xf>
    <xf numFmtId="164" fontId="33" fillId="3" borderId="1" xfId="1" applyFont="1" applyFill="1" applyBorder="1" applyAlignment="1">
      <alignment horizontal="left"/>
    </xf>
    <xf numFmtId="3" fontId="33" fillId="0" borderId="0" xfId="0" applyNumberFormat="1" applyFont="1" applyAlignment="1"/>
    <xf numFmtId="0" fontId="29" fillId="0" borderId="0" xfId="0" applyFont="1" applyBorder="1" applyAlignment="1">
      <alignment horizontal="center" vertical="center"/>
    </xf>
    <xf numFmtId="0" fontId="28" fillId="0" borderId="0" xfId="0" applyFont="1" applyBorder="1" applyAlignment="1">
      <alignment horizontal="center"/>
    </xf>
    <xf numFmtId="3" fontId="28" fillId="0" borderId="0" xfId="0" quotePrefix="1" applyNumberFormat="1" applyFont="1" applyAlignment="1">
      <alignment horizontal="left"/>
    </xf>
    <xf numFmtId="3" fontId="28" fillId="0" borderId="0" xfId="0" applyNumberFormat="1" applyFont="1"/>
    <xf numFmtId="3" fontId="28" fillId="0" borderId="0" xfId="0" applyNumberFormat="1" applyFont="1" applyAlignment="1">
      <alignment horizontal="center"/>
    </xf>
    <xf numFmtId="3" fontId="33" fillId="0" borderId="0" xfId="0" applyNumberFormat="1" applyFont="1" applyAlignment="1">
      <alignment horizontal="right"/>
    </xf>
    <xf numFmtId="164" fontId="28" fillId="0" borderId="2" xfId="1" applyFont="1" applyFill="1" applyBorder="1" applyAlignment="1">
      <alignment horizontal="right"/>
    </xf>
    <xf numFmtId="164" fontId="25" fillId="0" borderId="0" xfId="1" applyFont="1"/>
    <xf numFmtId="164" fontId="33" fillId="0" borderId="2" xfId="1" applyFont="1" applyFill="1" applyBorder="1" applyAlignment="1">
      <alignment horizontal="right"/>
    </xf>
    <xf numFmtId="165" fontId="31" fillId="0" borderId="0" xfId="0" applyNumberFormat="1" applyFont="1" applyAlignment="1">
      <alignment vertical="justify"/>
    </xf>
    <xf numFmtId="3" fontId="33" fillId="0" borderId="2" xfId="0" applyNumberFormat="1" applyFont="1" applyBorder="1" applyAlignment="1">
      <alignment horizontal="center"/>
    </xf>
    <xf numFmtId="0" fontId="20" fillId="0" borderId="0" xfId="0" applyFont="1" applyAlignment="1">
      <alignment wrapText="1"/>
    </xf>
    <xf numFmtId="164" fontId="28" fillId="0" borderId="2" xfId="1" applyFont="1" applyFill="1" applyBorder="1" applyAlignment="1">
      <alignment horizontal="left"/>
    </xf>
    <xf numFmtId="0" fontId="20" fillId="0" borderId="0" xfId="0" applyFont="1"/>
    <xf numFmtId="0" fontId="34" fillId="0" borderId="0" xfId="0" applyFont="1" applyAlignment="1">
      <alignment horizontal="left" vertical="justify"/>
    </xf>
    <xf numFmtId="0" fontId="25" fillId="0" borderId="0" xfId="0" applyFont="1" applyAlignment="1"/>
    <xf numFmtId="0" fontId="25" fillId="2" borderId="10" xfId="0" applyFont="1" applyFill="1" applyBorder="1" applyAlignment="1">
      <alignment horizontal="center" vertical="center" wrapText="1"/>
    </xf>
    <xf numFmtId="0" fontId="25" fillId="2" borderId="11" xfId="0" applyFont="1" applyFill="1" applyBorder="1" applyAlignment="1">
      <alignment horizontal="center" vertical="center" wrapText="1"/>
    </xf>
    <xf numFmtId="3" fontId="25" fillId="2" borderId="11" xfId="0" applyNumberFormat="1" applyFont="1" applyFill="1" applyBorder="1" applyAlignment="1">
      <alignment horizontal="center" vertical="center" wrapText="1"/>
    </xf>
    <xf numFmtId="3" fontId="25" fillId="2" borderId="12" xfId="0" applyNumberFormat="1" applyFont="1" applyFill="1" applyBorder="1" applyAlignment="1">
      <alignment horizontal="center" vertical="center" wrapText="1"/>
    </xf>
    <xf numFmtId="0" fontId="26" fillId="0" borderId="2" xfId="0" applyFont="1" applyBorder="1" applyAlignment="1">
      <alignment horizontal="left" vertical="center" wrapText="1"/>
    </xf>
    <xf numFmtId="0" fontId="26" fillId="0" borderId="1" xfId="0" applyFont="1" applyBorder="1" applyAlignment="1">
      <alignment horizontal="left" vertical="center" wrapText="1"/>
    </xf>
    <xf numFmtId="3" fontId="26" fillId="0" borderId="1" xfId="0" applyNumberFormat="1" applyFont="1" applyBorder="1" applyAlignment="1">
      <alignment horizontal="right" vertical="center" wrapText="1"/>
    </xf>
    <xf numFmtId="3" fontId="26" fillId="0" borderId="2" xfId="0" applyNumberFormat="1" applyFont="1" applyBorder="1" applyAlignment="1">
      <alignment horizontal="right" vertical="center" wrapText="1"/>
    </xf>
    <xf numFmtId="0" fontId="26" fillId="0" borderId="2" xfId="0" applyFont="1" applyBorder="1" applyAlignment="1">
      <alignment horizontal="center" vertical="center"/>
    </xf>
    <xf numFmtId="0" fontId="26" fillId="0" borderId="2" xfId="0" applyFont="1" applyBorder="1" applyAlignment="1">
      <alignment horizontal="left" vertical="center"/>
    </xf>
    <xf numFmtId="0" fontId="26" fillId="0" borderId="2" xfId="0" applyFont="1" applyBorder="1" applyAlignment="1">
      <alignment horizontal="right" vertical="center"/>
    </xf>
    <xf numFmtId="168" fontId="26" fillId="0" borderId="2" xfId="0" applyNumberFormat="1" applyFont="1" applyBorder="1" applyAlignment="1">
      <alignment horizontal="right" vertical="center"/>
    </xf>
    <xf numFmtId="0" fontId="35" fillId="0" borderId="2" xfId="0" applyFont="1" applyBorder="1" applyAlignment="1">
      <alignment horizontal="left" vertical="top" wrapText="1"/>
    </xf>
    <xf numFmtId="3" fontId="25" fillId="0" borderId="0" xfId="0" applyNumberFormat="1" applyFont="1" applyAlignment="1">
      <alignment horizontal="right" vertical="top" wrapText="1"/>
    </xf>
    <xf numFmtId="167" fontId="20" fillId="0" borderId="0" xfId="0" applyNumberFormat="1" applyFont="1" applyAlignment="1">
      <alignment horizontal="left" vertical="justify"/>
    </xf>
    <xf numFmtId="165" fontId="20" fillId="0" borderId="0" xfId="0" applyNumberFormat="1" applyFont="1" applyAlignment="1">
      <alignment horizontal="left" vertical="justify"/>
    </xf>
    <xf numFmtId="0" fontId="25" fillId="2" borderId="10" xfId="0" applyFont="1" applyFill="1" applyBorder="1" applyAlignment="1">
      <alignment horizontal="left" vertical="center" wrapText="1"/>
    </xf>
    <xf numFmtId="0" fontId="25" fillId="2" borderId="12" xfId="0" applyFont="1" applyFill="1" applyBorder="1" applyAlignment="1">
      <alignment horizontal="center" vertical="top" wrapText="1"/>
    </xf>
    <xf numFmtId="0" fontId="25" fillId="0" borderId="1" xfId="0" applyFont="1" applyBorder="1" applyAlignment="1">
      <alignment horizontal="left" vertical="center" wrapText="1"/>
    </xf>
    <xf numFmtId="164" fontId="25" fillId="0" borderId="1" xfId="1" applyFont="1" applyBorder="1" applyAlignment="1">
      <alignment horizontal="left" vertical="top" wrapText="1"/>
    </xf>
    <xf numFmtId="0" fontId="26" fillId="0" borderId="0" xfId="0" applyFont="1" applyAlignment="1">
      <alignment horizontal="left"/>
    </xf>
    <xf numFmtId="164" fontId="31" fillId="0" borderId="0" xfId="1" applyFont="1" applyAlignment="1">
      <alignment horizontal="right" vertical="justify"/>
    </xf>
    <xf numFmtId="0" fontId="25" fillId="0" borderId="2" xfId="0" applyFont="1" applyBorder="1"/>
    <xf numFmtId="0" fontId="25" fillId="0" borderId="1" xfId="0" applyFont="1" applyBorder="1"/>
    <xf numFmtId="0" fontId="25" fillId="0" borderId="1" xfId="0" applyFont="1" applyBorder="1" applyAlignment="1">
      <alignment wrapText="1"/>
    </xf>
    <xf numFmtId="0" fontId="31" fillId="0" borderId="0" xfId="0" applyFont="1" applyAlignment="1">
      <alignment vertical="center" wrapText="1"/>
    </xf>
    <xf numFmtId="0" fontId="31" fillId="0" borderId="0" xfId="0" applyFont="1" applyAlignment="1">
      <alignment horizontal="justify" vertical="center" wrapText="1"/>
    </xf>
    <xf numFmtId="0" fontId="36" fillId="0" borderId="0" xfId="0" applyFont="1"/>
    <xf numFmtId="0" fontId="37" fillId="0" borderId="0" xfId="0" applyFont="1" applyAlignment="1">
      <alignment horizontal="left" vertical="justify"/>
    </xf>
    <xf numFmtId="0" fontId="2" fillId="0" borderId="2" xfId="0" applyFont="1" applyBorder="1" applyAlignment="1">
      <alignment horizontal="right" vertical="top" wrapText="1"/>
    </xf>
    <xf numFmtId="0" fontId="3" fillId="0" borderId="2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164" fontId="26" fillId="0" borderId="2" xfId="0" applyNumberFormat="1" applyFont="1" applyBorder="1"/>
    <xf numFmtId="0" fontId="20" fillId="0" borderId="0" xfId="0" applyFont="1" applyAlignment="1">
      <alignment horizontal="left"/>
    </xf>
    <xf numFmtId="0" fontId="25" fillId="2" borderId="4" xfId="0" applyFont="1" applyFill="1" applyBorder="1" applyAlignment="1">
      <alignment horizontal="center" vertical="center" wrapText="1"/>
    </xf>
    <xf numFmtId="0" fontId="25" fillId="2" borderId="22" xfId="0" applyFont="1" applyFill="1" applyBorder="1" applyAlignment="1">
      <alignment horizontal="center" vertical="center" wrapText="1"/>
    </xf>
    <xf numFmtId="0" fontId="25" fillId="2" borderId="23" xfId="0" applyFont="1" applyFill="1" applyBorder="1" applyAlignment="1">
      <alignment horizontal="center" vertical="center" wrapText="1"/>
    </xf>
    <xf numFmtId="0" fontId="25" fillId="2" borderId="24" xfId="0" applyFont="1" applyFill="1" applyBorder="1" applyAlignment="1">
      <alignment horizontal="center" vertical="center" wrapText="1"/>
    </xf>
    <xf numFmtId="0" fontId="28" fillId="0" borderId="25" xfId="0" applyFont="1" applyBorder="1" applyAlignment="1">
      <alignment horizontal="center"/>
    </xf>
    <xf numFmtId="0" fontId="28" fillId="0" borderId="26" xfId="0" applyFont="1" applyBorder="1" applyAlignment="1">
      <alignment horizontal="center"/>
    </xf>
    <xf numFmtId="0" fontId="28" fillId="0" borderId="27" xfId="0" applyFont="1" applyBorder="1" applyAlignment="1">
      <alignment horizontal="center"/>
    </xf>
    <xf numFmtId="0" fontId="27" fillId="0" borderId="27" xfId="0" applyFont="1" applyBorder="1" applyAlignment="1">
      <alignment horizontal="center"/>
    </xf>
    <xf numFmtId="0" fontId="27" fillId="0" borderId="26" xfId="0" applyFont="1" applyBorder="1" applyAlignment="1">
      <alignment horizontal="center"/>
    </xf>
    <xf numFmtId="0" fontId="20" fillId="0" borderId="28" xfId="0" applyFont="1" applyBorder="1" applyAlignment="1">
      <alignment horizontal="center" vertical="center" wrapText="1"/>
    </xf>
    <xf numFmtId="0" fontId="20" fillId="0" borderId="20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29" xfId="0" applyFont="1" applyBorder="1" applyAlignment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0" fontId="25" fillId="2" borderId="8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left" vertical="top"/>
    </xf>
    <xf numFmtId="0" fontId="24" fillId="0" borderId="0" xfId="0" applyFont="1" applyAlignment="1">
      <alignment horizontal="left" vertical="justify"/>
    </xf>
    <xf numFmtId="0" fontId="20" fillId="0" borderId="0" xfId="0" applyFont="1" applyAlignment="1">
      <alignment horizontal="left" vertical="justify"/>
    </xf>
    <xf numFmtId="0" fontId="5" fillId="0" borderId="14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25" fillId="2" borderId="18" xfId="0" applyFont="1" applyFill="1" applyBorder="1" applyAlignment="1">
      <alignment horizontal="center" vertical="center" wrapText="1"/>
    </xf>
    <xf numFmtId="0" fontId="25" fillId="2" borderId="19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left" wrapText="1"/>
    </xf>
    <xf numFmtId="0" fontId="20" fillId="0" borderId="0" xfId="0" applyFont="1" applyAlignment="1"/>
    <xf numFmtId="0" fontId="25" fillId="0" borderId="0" xfId="0" applyFont="1" applyBorder="1" applyAlignment="1">
      <alignment horizontal="left" vertical="top" wrapText="1"/>
    </xf>
    <xf numFmtId="0" fontId="25" fillId="2" borderId="7" xfId="0" applyFont="1" applyFill="1" applyBorder="1" applyAlignment="1">
      <alignment horizontal="center" vertical="center" wrapText="1"/>
    </xf>
    <xf numFmtId="0" fontId="25" fillId="2" borderId="17" xfId="0" applyFont="1" applyFill="1" applyBorder="1" applyAlignment="1">
      <alignment horizontal="center" vertical="center" wrapText="1"/>
    </xf>
    <xf numFmtId="0" fontId="25" fillId="2" borderId="13" xfId="0" applyFont="1" applyFill="1" applyBorder="1" applyAlignment="1">
      <alignment horizontal="center" vertical="center" wrapText="1"/>
    </xf>
    <xf numFmtId="166" fontId="25" fillId="2" borderId="8" xfId="2" applyFont="1" applyFill="1" applyBorder="1" applyAlignment="1">
      <alignment horizontal="center" vertical="center" wrapText="1"/>
    </xf>
    <xf numFmtId="166" fontId="25" fillId="2" borderId="7" xfId="2" applyFont="1" applyFill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 wrapText="1"/>
    </xf>
    <xf numFmtId="0" fontId="25" fillId="2" borderId="6" xfId="0" applyFont="1" applyFill="1" applyBorder="1" applyAlignment="1">
      <alignment horizontal="center" vertical="center" wrapText="1"/>
    </xf>
    <xf numFmtId="167" fontId="20" fillId="2" borderId="8" xfId="0" applyNumberFormat="1" applyFont="1" applyFill="1" applyBorder="1" applyAlignment="1">
      <alignment horizontal="center" vertical="justify"/>
    </xf>
    <xf numFmtId="0" fontId="25" fillId="0" borderId="2" xfId="0" applyFont="1" applyBorder="1" applyAlignment="1">
      <alignment horizontal="center" vertical="top" wrapText="1"/>
    </xf>
    <xf numFmtId="0" fontId="27" fillId="0" borderId="27" xfId="0" applyFont="1" applyBorder="1" applyAlignment="1">
      <alignment horizontal="left"/>
    </xf>
    <xf numFmtId="0" fontId="27" fillId="0" borderId="26" xfId="0" applyFont="1" applyBorder="1" applyAlignment="1">
      <alignment horizontal="left"/>
    </xf>
    <xf numFmtId="0" fontId="27" fillId="0" borderId="2" xfId="0" applyFont="1" applyBorder="1" applyAlignment="1">
      <alignment horizontal="left"/>
    </xf>
    <xf numFmtId="0" fontId="27" fillId="0" borderId="2" xfId="0" applyFont="1" applyBorder="1" applyAlignment="1">
      <alignment horizontal="center"/>
    </xf>
    <xf numFmtId="0" fontId="25" fillId="0" borderId="28" xfId="0" applyFont="1" applyBorder="1" applyAlignment="1">
      <alignment horizontal="right" vertical="top" wrapText="1"/>
    </xf>
    <xf numFmtId="0" fontId="25" fillId="0" borderId="27" xfId="0" applyFont="1" applyBorder="1" applyAlignment="1">
      <alignment horizontal="left" vertical="top" wrapText="1"/>
    </xf>
    <xf numFmtId="0" fontId="25" fillId="0" borderId="25" xfId="0" applyFont="1" applyBorder="1" applyAlignment="1">
      <alignment horizontal="left" vertical="top" wrapText="1"/>
    </xf>
    <xf numFmtId="0" fontId="25" fillId="0" borderId="26" xfId="0" applyFont="1" applyBorder="1" applyAlignment="1">
      <alignment horizontal="left" vertical="top" wrapText="1"/>
    </xf>
    <xf numFmtId="0" fontId="32" fillId="2" borderId="4" xfId="0" applyFont="1" applyFill="1" applyBorder="1" applyAlignment="1">
      <alignment horizontal="center" vertical="center" wrapText="1"/>
    </xf>
    <xf numFmtId="0" fontId="32" fillId="2" borderId="6" xfId="0" applyFont="1" applyFill="1" applyBorder="1" applyAlignment="1">
      <alignment horizontal="center" vertical="center" wrapText="1"/>
    </xf>
    <xf numFmtId="0" fontId="25" fillId="2" borderId="30" xfId="0" applyFont="1" applyFill="1" applyBorder="1" applyAlignment="1">
      <alignment horizontal="center" vertical="center" wrapText="1"/>
    </xf>
    <xf numFmtId="0" fontId="25" fillId="2" borderId="31" xfId="0" applyFont="1" applyFill="1" applyBorder="1" applyAlignment="1">
      <alignment horizontal="center" vertical="center" wrapText="1"/>
    </xf>
    <xf numFmtId="0" fontId="25" fillId="2" borderId="32" xfId="0" applyFont="1" applyFill="1" applyBorder="1" applyAlignment="1">
      <alignment horizontal="center" vertical="center" wrapText="1"/>
    </xf>
    <xf numFmtId="0" fontId="26" fillId="0" borderId="27" xfId="0" applyFont="1" applyBorder="1" applyAlignment="1">
      <alignment horizontal="left" vertical="top" wrapText="1"/>
    </xf>
    <xf numFmtId="0" fontId="26" fillId="0" borderId="26" xfId="0" applyFont="1" applyBorder="1" applyAlignment="1">
      <alignment horizontal="left" vertical="top" wrapText="1"/>
    </xf>
    <xf numFmtId="0" fontId="25" fillId="2" borderId="33" xfId="0" applyFont="1" applyFill="1" applyBorder="1" applyAlignment="1">
      <alignment horizontal="center" vertical="top" wrapText="1"/>
    </xf>
    <xf numFmtId="0" fontId="25" fillId="2" borderId="34" xfId="0" applyFont="1" applyFill="1" applyBorder="1" applyAlignment="1">
      <alignment horizontal="center" vertical="top" wrapText="1"/>
    </xf>
    <xf numFmtId="0" fontId="25" fillId="0" borderId="16" xfId="0" applyFont="1" applyBorder="1" applyAlignment="1">
      <alignment horizontal="left" vertical="center" wrapText="1"/>
    </xf>
    <xf numFmtId="0" fontId="25" fillId="0" borderId="21" xfId="0" applyFont="1" applyBorder="1" applyAlignment="1">
      <alignment horizontal="left" vertical="center" wrapText="1"/>
    </xf>
    <xf numFmtId="3" fontId="33" fillId="0" borderId="0" xfId="0" applyNumberFormat="1" applyFont="1" applyAlignment="1">
      <alignment horizontal="center"/>
    </xf>
    <xf numFmtId="3" fontId="33" fillId="2" borderId="10" xfId="0" applyNumberFormat="1" applyFont="1" applyFill="1" applyBorder="1" applyAlignment="1">
      <alignment horizontal="center"/>
    </xf>
    <xf numFmtId="3" fontId="33" fillId="2" borderId="11" xfId="0" applyNumberFormat="1" applyFont="1" applyFill="1" applyBorder="1" applyAlignment="1">
      <alignment horizontal="center"/>
    </xf>
    <xf numFmtId="3" fontId="33" fillId="2" borderId="12" xfId="0" applyNumberFormat="1" applyFont="1" applyFill="1" applyBorder="1" applyAlignment="1">
      <alignment horizontal="center"/>
    </xf>
    <xf numFmtId="3" fontId="28" fillId="2" borderId="35" xfId="0" applyNumberFormat="1" applyFont="1" applyFill="1" applyBorder="1" applyAlignment="1">
      <alignment horizontal="center"/>
    </xf>
    <xf numFmtId="3" fontId="28" fillId="2" borderId="36" xfId="0" applyNumberFormat="1" applyFont="1" applyFill="1" applyBorder="1" applyAlignment="1">
      <alignment horizontal="center"/>
    </xf>
    <xf numFmtId="3" fontId="33" fillId="2" borderId="4" xfId="0" applyNumberFormat="1" applyFont="1" applyFill="1" applyBorder="1" applyAlignment="1">
      <alignment horizontal="center"/>
    </xf>
    <xf numFmtId="3" fontId="33" fillId="2" borderId="6" xfId="0" applyNumberFormat="1" applyFont="1" applyFill="1" applyBorder="1" applyAlignment="1">
      <alignment horizontal="center"/>
    </xf>
    <xf numFmtId="3" fontId="33" fillId="2" borderId="37" xfId="0" applyNumberFormat="1" applyFont="1" applyFill="1" applyBorder="1" applyAlignment="1">
      <alignment horizontal="center" wrapText="1"/>
    </xf>
    <xf numFmtId="3" fontId="33" fillId="2" borderId="38" xfId="0" applyNumberFormat="1" applyFont="1" applyFill="1" applyBorder="1" applyAlignment="1">
      <alignment horizontal="center" wrapText="1"/>
    </xf>
    <xf numFmtId="3" fontId="33" fillId="2" borderId="39" xfId="0" applyNumberFormat="1" applyFont="1" applyFill="1" applyBorder="1" applyAlignment="1">
      <alignment horizontal="center"/>
    </xf>
    <xf numFmtId="3" fontId="33" fillId="2" borderId="40" xfId="0" applyNumberFormat="1" applyFont="1" applyFill="1" applyBorder="1" applyAlignment="1">
      <alignment horizontal="center"/>
    </xf>
    <xf numFmtId="3" fontId="33" fillId="0" borderId="9" xfId="0" applyNumberFormat="1" applyFont="1" applyBorder="1" applyAlignment="1">
      <alignment horizontal="center" vertical="center"/>
    </xf>
    <xf numFmtId="0" fontId="17" fillId="0" borderId="28" xfId="0" applyFont="1" applyBorder="1" applyAlignment="1">
      <alignment horizontal="center"/>
    </xf>
    <xf numFmtId="0" fontId="31" fillId="0" borderId="0" xfId="0" applyFont="1" applyAlignment="1">
      <alignment horizontal="center"/>
    </xf>
    <xf numFmtId="0" fontId="31" fillId="0" borderId="0" xfId="0" applyFont="1" applyAlignment="1">
      <alignment horizontal="left"/>
    </xf>
    <xf numFmtId="0" fontId="31" fillId="0" borderId="0" xfId="0" applyFont="1" applyAlignment="1">
      <alignment horizontal="left" vertical="center" wrapText="1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plotArea>
      <c:layout>
        <c:manualLayout>
          <c:layoutTarget val="inner"/>
          <c:xMode val="edge"/>
          <c:yMode val="edge"/>
          <c:x val="0.30117002063062631"/>
          <c:y val="0.30420808115923786"/>
          <c:w val="0.1783628277521184"/>
          <c:h val="0.39482325427049986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1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2"/>
              <c:layout>
                <c:manualLayout>
                  <c:x val="-0.20226258998326968"/>
                  <c:y val="0.11850470147542233"/>
                </c:manualLayout>
              </c:layout>
              <c:dLblPos val="bestFit"/>
              <c:showVal val="1"/>
              <c:showCatName val="1"/>
              <c:showPercent val="1"/>
            </c:dLbl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Val val="1"/>
            <c:showCatName val="1"/>
            <c:showPercent val="1"/>
            <c:showLeaderLines val="1"/>
          </c:dLbls>
          <c:cat>
            <c:strRef>
              <c:f>Grafiico!$D$12:$D$47</c:f>
              <c:strCache>
                <c:ptCount val="3"/>
                <c:pt idx="0">
                  <c:v>Servicios Personales</c:v>
                </c:pt>
                <c:pt idx="1">
                  <c:v>Gastos Generales</c:v>
                </c:pt>
                <c:pt idx="2">
                  <c:v>Convenios y Contratos</c:v>
                </c:pt>
              </c:strCache>
            </c:strRef>
          </c:cat>
          <c:val>
            <c:numRef>
              <c:f>Grafiico!$E$12:$E$47</c:f>
              <c:numCache>
                <c:formatCode>#,##0</c:formatCode>
                <c:ptCount val="3"/>
                <c:pt idx="0">
                  <c:v>150000000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dLbls>
          <c:showVal val="1"/>
          <c:showCatName val="1"/>
          <c:showPercent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7046891068441015"/>
          <c:y val="0.40129585743529628"/>
          <c:w val="0.99122945158171027"/>
          <c:h val="0.60841627806232956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zero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144" r="0.75000000000000144" t="1" header="0" footer="0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314325</xdr:colOff>
      <xdr:row>0</xdr:row>
      <xdr:rowOff>19050</xdr:rowOff>
    </xdr:from>
    <xdr:to>
      <xdr:col>1</xdr:col>
      <xdr:colOff>1695450</xdr:colOff>
      <xdr:row>5</xdr:row>
      <xdr:rowOff>228600</xdr:rowOff>
    </xdr:to>
    <xdr:pic>
      <xdr:nvPicPr>
        <xdr:cNvPr id="2049" name="Picture 2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42925" y="19050"/>
          <a:ext cx="13811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0</xdr:row>
      <xdr:rowOff>28575</xdr:rowOff>
    </xdr:from>
    <xdr:to>
      <xdr:col>1</xdr:col>
      <xdr:colOff>1333500</xdr:colOff>
      <xdr:row>5</xdr:row>
      <xdr:rowOff>238125</xdr:rowOff>
    </xdr:to>
    <xdr:pic>
      <xdr:nvPicPr>
        <xdr:cNvPr id="1025" name="Picture 2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7650" y="28575"/>
          <a:ext cx="13811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295275</xdr:colOff>
      <xdr:row>0</xdr:row>
      <xdr:rowOff>47625</xdr:rowOff>
    </xdr:from>
    <xdr:to>
      <xdr:col>1</xdr:col>
      <xdr:colOff>1276350</xdr:colOff>
      <xdr:row>6</xdr:row>
      <xdr:rowOff>9525</xdr:rowOff>
    </xdr:to>
    <xdr:pic>
      <xdr:nvPicPr>
        <xdr:cNvPr id="3073" name="Picture 2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95275" y="47625"/>
          <a:ext cx="13811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47625</xdr:rowOff>
    </xdr:from>
    <xdr:to>
      <xdr:col>1</xdr:col>
      <xdr:colOff>1362075</xdr:colOff>
      <xdr:row>5</xdr:row>
      <xdr:rowOff>238125</xdr:rowOff>
    </xdr:to>
    <xdr:pic>
      <xdr:nvPicPr>
        <xdr:cNvPr id="4097" name="Picture 2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2900" y="47625"/>
          <a:ext cx="136207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342900</xdr:colOff>
      <xdr:row>0</xdr:row>
      <xdr:rowOff>57150</xdr:rowOff>
    </xdr:from>
    <xdr:to>
      <xdr:col>1</xdr:col>
      <xdr:colOff>1343025</xdr:colOff>
      <xdr:row>6</xdr:row>
      <xdr:rowOff>9525</xdr:rowOff>
    </xdr:to>
    <xdr:pic>
      <xdr:nvPicPr>
        <xdr:cNvPr id="5121" name="Picture 2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2900" y="57150"/>
          <a:ext cx="1428750" cy="1019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466725</xdr:colOff>
      <xdr:row>0</xdr:row>
      <xdr:rowOff>47625</xdr:rowOff>
    </xdr:from>
    <xdr:to>
      <xdr:col>1</xdr:col>
      <xdr:colOff>1333500</xdr:colOff>
      <xdr:row>6</xdr:row>
      <xdr:rowOff>0</xdr:rowOff>
    </xdr:to>
    <xdr:pic>
      <xdr:nvPicPr>
        <xdr:cNvPr id="6145" name="Picture 2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6725" y="47625"/>
          <a:ext cx="1371600" cy="1019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361950</xdr:colOff>
      <xdr:row>0</xdr:row>
      <xdr:rowOff>9525</xdr:rowOff>
    </xdr:from>
    <xdr:to>
      <xdr:col>1</xdr:col>
      <xdr:colOff>1076325</xdr:colOff>
      <xdr:row>5</xdr:row>
      <xdr:rowOff>209550</xdr:rowOff>
    </xdr:to>
    <xdr:pic>
      <xdr:nvPicPr>
        <xdr:cNvPr id="7169" name="Picture 2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61950" y="9525"/>
          <a:ext cx="13049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371475</xdr:colOff>
      <xdr:row>0</xdr:row>
      <xdr:rowOff>47625</xdr:rowOff>
    </xdr:from>
    <xdr:to>
      <xdr:col>1</xdr:col>
      <xdr:colOff>990600</xdr:colOff>
      <xdr:row>6</xdr:row>
      <xdr:rowOff>9525</xdr:rowOff>
    </xdr:to>
    <xdr:pic>
      <xdr:nvPicPr>
        <xdr:cNvPr id="8193" name="Picture 2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71475" y="47625"/>
          <a:ext cx="13811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85725</xdr:colOff>
      <xdr:row>50</xdr:row>
      <xdr:rowOff>0</xdr:rowOff>
    </xdr:from>
    <xdr:to>
      <xdr:col>6</xdr:col>
      <xdr:colOff>561975</xdr:colOff>
      <xdr:row>68</xdr:row>
      <xdr:rowOff>28575</xdr:rowOff>
    </xdr:to>
    <xdr:graphicFrame macro="">
      <xdr:nvGraphicFramePr>
        <xdr:cNvPr id="9217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0</xdr:row>
      <xdr:rowOff>28575</xdr:rowOff>
    </xdr:from>
    <xdr:to>
      <xdr:col>1</xdr:col>
      <xdr:colOff>876300</xdr:colOff>
      <xdr:row>6</xdr:row>
      <xdr:rowOff>9525</xdr:rowOff>
    </xdr:to>
    <xdr:pic>
      <xdr:nvPicPr>
        <xdr:cNvPr id="9218" name="Picture 3" descr="Logo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28600" y="28575"/>
          <a:ext cx="1409700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dmundo\Documentos%20c\Documents%20and%20Settings\WINDOWS%20XP\Mis%20documentos\CONSOLIDADO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FORT.%20AL%20ORDEN.%20TERRIT/POA%20DENITIVO%20FORT%20ORD%20AMB%20TTORIAL%202009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MONITOREO"/>
      <sheetName val="SIG"/>
      <sheetName val="EDUCACION"/>
      <sheetName val="FORTALECIMIENT"/>
      <sheetName val="CALIDAD VIDA"/>
      <sheetName val="CUENTAS AMBIENT"/>
      <sheetName val="CUENCAS"/>
      <sheetName val="CONTROL ESPECIES"/>
      <sheetName val="MARINOS"/>
      <sheetName val="AGUAS"/>
      <sheetName val="WAYUU"/>
      <sheetName val="SEDE"/>
      <sheetName val="CONSOLIDADO"/>
      <sheetName val="CONSOLID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POA-01"/>
      <sheetName val="POA-02"/>
      <sheetName val="POA-03"/>
      <sheetName val="POA-04"/>
      <sheetName val="POA-05"/>
      <sheetName val="POA-06"/>
      <sheetName val="POA-07"/>
      <sheetName val="grafico"/>
      <sheetName val="PRESXACT"/>
      <sheetName val="VIATICOS Y TRANS"/>
      <sheetName val="GTO-MENSUALIZADO"/>
      <sheetName val="SITXACT"/>
      <sheetName val="Hoja1"/>
      <sheetName val="SALDOS"/>
    </sheetNames>
    <sheetDataSet>
      <sheetData sheetId="0">
        <row r="3">
          <cell r="I3" t="str">
            <v>CODIGO</v>
          </cell>
        </row>
        <row r="6">
          <cell r="C6">
            <v>0</v>
          </cell>
        </row>
      </sheetData>
      <sheetData sheetId="1">
        <row r="21">
          <cell r="J21">
            <v>70390000</v>
          </cell>
        </row>
        <row r="27">
          <cell r="J27">
            <v>0</v>
          </cell>
        </row>
      </sheetData>
      <sheetData sheetId="2">
        <row r="35">
          <cell r="H35">
            <v>7436260</v>
          </cell>
        </row>
      </sheetData>
      <sheetData sheetId="3">
        <row r="24">
          <cell r="G24">
            <v>0</v>
          </cell>
        </row>
      </sheetData>
      <sheetData sheetId="4"/>
      <sheetData sheetId="5">
        <row r="13">
          <cell r="D13">
            <v>0</v>
          </cell>
        </row>
        <row r="14">
          <cell r="D14">
            <v>0</v>
          </cell>
        </row>
        <row r="15">
          <cell r="D15">
            <v>27145000</v>
          </cell>
        </row>
        <row r="16">
          <cell r="D16">
            <v>0</v>
          </cell>
        </row>
        <row r="20">
          <cell r="D20">
            <v>0</v>
          </cell>
        </row>
        <row r="24">
          <cell r="D24">
            <v>6000000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61"/>
  <sheetViews>
    <sheetView showGridLines="0" topLeftCell="A7" workbookViewId="0">
      <selection activeCell="C11" sqref="C11"/>
    </sheetView>
  </sheetViews>
  <sheetFormatPr baseColWidth="10" defaultRowHeight="12.75"/>
  <cols>
    <col min="1" max="1" width="3.42578125" style="1" customWidth="1"/>
    <col min="2" max="2" width="34.140625" style="1" customWidth="1"/>
    <col min="3" max="3" width="15.140625" style="1" customWidth="1"/>
    <col min="4" max="4" width="10.42578125" style="1" customWidth="1"/>
    <col min="5" max="5" width="12.28515625" style="1" customWidth="1"/>
    <col min="6" max="6" width="9.140625" style="1" customWidth="1"/>
    <col min="7" max="7" width="18.7109375" style="1" customWidth="1"/>
    <col min="8" max="8" width="9.5703125" style="1" customWidth="1"/>
    <col min="9" max="9" width="13.5703125" style="1" bestFit="1" customWidth="1"/>
    <col min="10" max="16384" width="11.42578125" style="1"/>
  </cols>
  <sheetData>
    <row r="1" spans="1:9">
      <c r="A1" s="205"/>
      <c r="B1" s="206"/>
      <c r="C1" s="195"/>
      <c r="D1" s="195"/>
      <c r="E1" s="195"/>
      <c r="F1" s="195"/>
      <c r="G1" s="196"/>
      <c r="H1" s="193"/>
      <c r="I1" s="194"/>
    </row>
    <row r="2" spans="1:9">
      <c r="A2" s="207"/>
      <c r="B2" s="208"/>
      <c r="C2" s="197"/>
      <c r="D2" s="197"/>
      <c r="E2" s="197"/>
      <c r="F2" s="197"/>
      <c r="G2" s="198"/>
      <c r="H2" s="193"/>
      <c r="I2" s="194"/>
    </row>
    <row r="3" spans="1:9">
      <c r="A3" s="207"/>
      <c r="B3" s="208"/>
      <c r="C3" s="197"/>
      <c r="D3" s="197"/>
      <c r="E3" s="197"/>
      <c r="F3" s="197"/>
      <c r="G3" s="198"/>
      <c r="H3" s="55" t="s">
        <v>179</v>
      </c>
      <c r="I3" s="56"/>
    </row>
    <row r="4" spans="1:9">
      <c r="A4" s="207"/>
      <c r="B4" s="208"/>
      <c r="C4" s="199"/>
      <c r="D4" s="199"/>
      <c r="E4" s="199"/>
      <c r="F4" s="199"/>
      <c r="G4" s="200"/>
      <c r="H4" s="55" t="s">
        <v>183</v>
      </c>
      <c r="I4" s="56"/>
    </row>
    <row r="5" spans="1:9" ht="13.5">
      <c r="A5" s="207"/>
      <c r="B5" s="208"/>
      <c r="C5" s="190"/>
      <c r="D5" s="191"/>
      <c r="E5" s="192" t="s">
        <v>182</v>
      </c>
      <c r="F5" s="190"/>
      <c r="G5" s="190"/>
      <c r="H5" s="193"/>
      <c r="I5" s="194"/>
    </row>
    <row r="6" spans="1:9" ht="19.5" customHeight="1">
      <c r="A6" s="209"/>
      <c r="B6" s="210"/>
      <c r="C6" s="190"/>
      <c r="D6" s="191"/>
      <c r="E6" s="192" t="s">
        <v>188</v>
      </c>
      <c r="F6" s="190"/>
      <c r="G6" s="190"/>
      <c r="H6" s="55"/>
      <c r="I6" s="56"/>
    </row>
    <row r="7" spans="1:9" ht="14.25" customHeight="1">
      <c r="A7" s="32"/>
      <c r="B7" s="32"/>
      <c r="C7" s="32"/>
      <c r="D7" s="32"/>
      <c r="E7" s="32"/>
      <c r="F7" s="32"/>
      <c r="G7" s="32"/>
      <c r="H7" s="33"/>
      <c r="I7" s="33"/>
    </row>
    <row r="8" spans="1:9" s="5" customFormat="1" ht="17.25" customHeight="1">
      <c r="A8" s="202" t="s">
        <v>6</v>
      </c>
      <c r="B8" s="202"/>
      <c r="C8" s="204" t="s">
        <v>134</v>
      </c>
      <c r="D8" s="204"/>
      <c r="E8" s="39"/>
      <c r="F8" s="39" t="s">
        <v>113</v>
      </c>
      <c r="G8" s="34" t="s">
        <v>125</v>
      </c>
      <c r="H8" s="35"/>
      <c r="I8" s="35"/>
    </row>
    <row r="9" spans="1:9" s="5" customFormat="1" ht="15" customHeight="1">
      <c r="A9" s="36"/>
      <c r="B9" s="36"/>
      <c r="C9" s="203"/>
      <c r="D9" s="203"/>
      <c r="E9" s="203"/>
      <c r="F9" s="203"/>
      <c r="G9" s="203"/>
      <c r="H9" s="35"/>
      <c r="I9" s="35"/>
    </row>
    <row r="10" spans="1:9" s="5" customFormat="1" ht="16.5">
      <c r="A10" s="185" t="s">
        <v>7</v>
      </c>
      <c r="B10" s="185"/>
      <c r="C10" s="37">
        <f>C22</f>
        <v>150000000</v>
      </c>
      <c r="E10" s="38"/>
      <c r="F10" s="38"/>
      <c r="G10" s="38"/>
      <c r="H10" s="35"/>
      <c r="I10" s="35"/>
    </row>
    <row r="11" spans="1:9" s="5" customFormat="1" ht="16.5">
      <c r="A11" s="185" t="s">
        <v>9</v>
      </c>
      <c r="B11" s="185"/>
      <c r="C11" s="37"/>
      <c r="E11" s="39"/>
      <c r="F11" s="39"/>
      <c r="G11" s="39"/>
      <c r="H11" s="35"/>
      <c r="I11" s="35"/>
    </row>
    <row r="12" spans="1:9" s="5" customFormat="1" ht="16.5">
      <c r="A12" s="185" t="s">
        <v>165</v>
      </c>
      <c r="B12" s="185"/>
      <c r="C12" s="37">
        <f>C10</f>
        <v>150000000</v>
      </c>
      <c r="D12" s="39"/>
      <c r="E12" s="39"/>
      <c r="F12" s="39"/>
      <c r="G12" s="39"/>
      <c r="H12" s="35"/>
      <c r="I12" s="35"/>
    </row>
    <row r="13" spans="1:9" ht="16.5">
      <c r="A13" s="35"/>
      <c r="B13" s="35"/>
      <c r="C13" s="35"/>
      <c r="D13" s="35"/>
      <c r="E13" s="35"/>
      <c r="F13" s="35"/>
      <c r="G13" s="35"/>
      <c r="H13" s="33"/>
      <c r="I13" s="33"/>
    </row>
    <row r="14" spans="1:9" s="4" customFormat="1" ht="14.25" thickBot="1">
      <c r="A14" s="40" t="s">
        <v>10</v>
      </c>
      <c r="B14" s="40"/>
      <c r="C14" s="41"/>
      <c r="D14" s="41"/>
      <c r="E14" s="41"/>
      <c r="F14" s="41"/>
      <c r="G14" s="41"/>
      <c r="H14" s="41"/>
      <c r="I14" s="42" t="s">
        <v>11</v>
      </c>
    </row>
    <row r="15" spans="1:9" s="8" customFormat="1" ht="11.25" customHeight="1">
      <c r="A15" s="211" t="s">
        <v>49</v>
      </c>
      <c r="B15" s="43"/>
      <c r="C15" s="186" t="s">
        <v>163</v>
      </c>
      <c r="D15" s="201" t="s">
        <v>0</v>
      </c>
      <c r="E15" s="201"/>
      <c r="F15" s="201"/>
      <c r="G15" s="186" t="s">
        <v>50</v>
      </c>
      <c r="H15" s="186" t="s">
        <v>51</v>
      </c>
      <c r="I15" s="188" t="s">
        <v>2</v>
      </c>
    </row>
    <row r="16" spans="1:9" s="8" customFormat="1" ht="22.5" customHeight="1" thickBot="1">
      <c r="A16" s="212"/>
      <c r="B16" s="45" t="s">
        <v>146</v>
      </c>
      <c r="C16" s="187"/>
      <c r="D16" s="47" t="s">
        <v>1</v>
      </c>
      <c r="E16" s="47" t="s">
        <v>5</v>
      </c>
      <c r="F16" s="47" t="s">
        <v>119</v>
      </c>
      <c r="G16" s="187"/>
      <c r="H16" s="187"/>
      <c r="I16" s="189"/>
    </row>
    <row r="17" spans="1:9" s="8" customFormat="1" ht="27" customHeight="1">
      <c r="A17" s="48">
        <v>1</v>
      </c>
      <c r="B17" s="49" t="s">
        <v>147</v>
      </c>
      <c r="C17" s="50">
        <f>'POA 8'!C51</f>
        <v>38880000</v>
      </c>
      <c r="D17" s="51" t="s">
        <v>122</v>
      </c>
      <c r="E17" s="51" t="s">
        <v>123</v>
      </c>
      <c r="F17" s="48">
        <v>12</v>
      </c>
      <c r="G17" s="49" t="s">
        <v>148</v>
      </c>
      <c r="H17" s="52">
        <v>2</v>
      </c>
      <c r="I17" s="48" t="s">
        <v>124</v>
      </c>
    </row>
    <row r="18" spans="1:9" s="8" customFormat="1" ht="40.5">
      <c r="A18" s="48">
        <v>2</v>
      </c>
      <c r="B18" s="53" t="s">
        <v>142</v>
      </c>
      <c r="C18" s="50">
        <f>'POA 8'!D51</f>
        <v>66502800</v>
      </c>
      <c r="D18" s="51" t="s">
        <v>122</v>
      </c>
      <c r="E18" s="51" t="s">
        <v>123</v>
      </c>
      <c r="F18" s="48">
        <v>12</v>
      </c>
      <c r="G18" s="49" t="s">
        <v>149</v>
      </c>
      <c r="H18" s="52">
        <v>60</v>
      </c>
      <c r="I18" s="48" t="s">
        <v>124</v>
      </c>
    </row>
    <row r="19" spans="1:9" s="8" customFormat="1" ht="27">
      <c r="A19" s="48">
        <v>3</v>
      </c>
      <c r="B19" s="53" t="s">
        <v>143</v>
      </c>
      <c r="C19" s="50">
        <f>'POA 8'!E51</f>
        <v>44617200</v>
      </c>
      <c r="D19" s="51" t="s">
        <v>122</v>
      </c>
      <c r="E19" s="51" t="s">
        <v>123</v>
      </c>
      <c r="F19" s="48">
        <v>12</v>
      </c>
      <c r="G19" s="54" t="s">
        <v>144</v>
      </c>
      <c r="H19" s="52">
        <v>3</v>
      </c>
      <c r="I19" s="48" t="s">
        <v>124</v>
      </c>
    </row>
    <row r="20" spans="1:9" s="8" customFormat="1" ht="67.5">
      <c r="A20" s="48">
        <v>4</v>
      </c>
      <c r="B20" s="53" t="s">
        <v>150</v>
      </c>
      <c r="C20" s="50">
        <f>'POA 8'!F51</f>
        <v>0</v>
      </c>
      <c r="D20" s="51" t="s">
        <v>122</v>
      </c>
      <c r="E20" s="51" t="s">
        <v>123</v>
      </c>
      <c r="F20" s="48">
        <v>12</v>
      </c>
      <c r="G20" s="49" t="s">
        <v>145</v>
      </c>
      <c r="H20" s="52">
        <v>50</v>
      </c>
      <c r="I20" s="48" t="s">
        <v>124</v>
      </c>
    </row>
    <row r="21" spans="1:9" s="8" customFormat="1" ht="31.15" hidden="1" customHeight="1">
      <c r="A21" s="24">
        <v>8</v>
      </c>
      <c r="B21" s="24"/>
      <c r="C21" s="26"/>
      <c r="D21" s="25"/>
      <c r="E21" s="24"/>
      <c r="F21" s="24"/>
      <c r="G21" s="24"/>
    </row>
    <row r="22" spans="1:9" s="4" customFormat="1" ht="13.5">
      <c r="C22" s="184">
        <f>SUM(C17:C21)</f>
        <v>150000000</v>
      </c>
    </row>
    <row r="23" spans="1:9" s="4" customFormat="1" ht="11.25"/>
    <row r="24" spans="1:9" s="4" customFormat="1" ht="11.25"/>
    <row r="25" spans="1:9" s="4" customFormat="1" ht="11.25"/>
    <row r="26" spans="1:9" s="4" customFormat="1" ht="11.25"/>
    <row r="27" spans="1:9" s="4" customFormat="1" ht="11.25"/>
    <row r="28" spans="1:9" s="4" customFormat="1" ht="11.25"/>
    <row r="29" spans="1:9" s="4" customFormat="1" ht="11.25"/>
    <row r="30" spans="1:9" s="4" customFormat="1" ht="11.25"/>
    <row r="31" spans="1:9" s="4" customFormat="1" ht="11.25"/>
    <row r="32" spans="1:9" s="4" customFormat="1" ht="11.25"/>
    <row r="33" s="4" customFormat="1" ht="11.25"/>
    <row r="34" s="4" customFormat="1" ht="11.25"/>
    <row r="35" s="4" customFormat="1" ht="11.25"/>
    <row r="36" s="4" customFormat="1" ht="11.25"/>
    <row r="37" s="4" customFormat="1" ht="11.25"/>
    <row r="38" s="4" customFormat="1" ht="11.25"/>
    <row r="39" s="4" customFormat="1" ht="11.25"/>
    <row r="40" s="4" customFormat="1" ht="11.25"/>
    <row r="41" s="4" customFormat="1" ht="11.25"/>
    <row r="42" s="4" customFormat="1" ht="11.25"/>
    <row r="43" s="4" customFormat="1" ht="11.25"/>
    <row r="44" s="4" customFormat="1" ht="11.25"/>
    <row r="45" s="4" customFormat="1" ht="11.25"/>
    <row r="46" s="4" customFormat="1" ht="11.25"/>
    <row r="47" s="4" customFormat="1" ht="11.25"/>
    <row r="48" s="4" customFormat="1" ht="11.25"/>
    <row r="49" s="4" customFormat="1" ht="11.25"/>
    <row r="50" s="4" customFormat="1" ht="11.25"/>
    <row r="51" s="4" customFormat="1" ht="11.25"/>
    <row r="52" s="4" customFormat="1" ht="11.25"/>
    <row r="53" s="4" customFormat="1" ht="11.25"/>
    <row r="54" s="4" customFormat="1" ht="11.25"/>
    <row r="55" s="4" customFormat="1" ht="11.25"/>
    <row r="56" s="4" customFormat="1" ht="11.25"/>
    <row r="57" s="4" customFormat="1" ht="11.25"/>
    <row r="58" s="4" customFormat="1" ht="11.25"/>
    <row r="59" s="4" customFormat="1" ht="11.25"/>
    <row r="60" s="4" customFormat="1" ht="11.25"/>
    <row r="61" s="4" customFormat="1" ht="11.25"/>
  </sheetData>
  <mergeCells count="21">
    <mergeCell ref="H1:I1"/>
    <mergeCell ref="H2:I2"/>
    <mergeCell ref="H5:I5"/>
    <mergeCell ref="C1:G4"/>
    <mergeCell ref="D15:F15"/>
    <mergeCell ref="C5:D5"/>
    <mergeCell ref="E5:G5"/>
    <mergeCell ref="G15:G16"/>
    <mergeCell ref="C15:C16"/>
    <mergeCell ref="C9:G9"/>
    <mergeCell ref="C8:D8"/>
    <mergeCell ref="A10:B10"/>
    <mergeCell ref="A11:B11"/>
    <mergeCell ref="H15:H16"/>
    <mergeCell ref="I15:I16"/>
    <mergeCell ref="C6:D6"/>
    <mergeCell ref="E6:G6"/>
    <mergeCell ref="A12:B12"/>
    <mergeCell ref="A8:B8"/>
    <mergeCell ref="A1:B6"/>
    <mergeCell ref="A15:A16"/>
  </mergeCells>
  <phoneticPr fontId="0" type="noConversion"/>
  <printOptions horizontalCentered="1" verticalCentered="1"/>
  <pageMargins left="0.98425196850393704" right="0.98425196850393704" top="0.98425196850393704" bottom="0.98425196850393704" header="0" footer="0"/>
  <pageSetup paperSize="5" scale="95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K29"/>
  <sheetViews>
    <sheetView showGridLines="0" topLeftCell="A7" workbookViewId="0">
      <selection activeCell="D13" sqref="D13"/>
    </sheetView>
  </sheetViews>
  <sheetFormatPr baseColWidth="10" defaultRowHeight="12.75"/>
  <cols>
    <col min="1" max="1" width="4.42578125" style="15" customWidth="1"/>
    <col min="2" max="2" width="24" style="15" customWidth="1"/>
    <col min="3" max="3" width="5.85546875" style="15" customWidth="1"/>
    <col min="4" max="4" width="14" style="15" customWidth="1"/>
    <col min="5" max="5" width="27.5703125" style="15" customWidth="1"/>
    <col min="6" max="6" width="10.42578125" style="15" customWidth="1"/>
    <col min="7" max="7" width="8.42578125" style="15" customWidth="1"/>
    <col min="8" max="8" width="8.140625" style="15" customWidth="1"/>
    <col min="9" max="9" width="11.5703125" style="15" customWidth="1"/>
    <col min="10" max="10" width="10.28515625" style="15" customWidth="1"/>
    <col min="11" max="11" width="18.28515625" style="15" customWidth="1"/>
    <col min="12" max="12" width="8.28515625" style="15" customWidth="1"/>
    <col min="13" max="16384" width="11.42578125" style="15"/>
  </cols>
  <sheetData>
    <row r="1" spans="1:11">
      <c r="A1" s="205"/>
      <c r="B1" s="206"/>
      <c r="C1" s="221" t="s">
        <v>178</v>
      </c>
      <c r="D1" s="195"/>
      <c r="E1" s="195"/>
      <c r="F1" s="195"/>
      <c r="G1" s="195"/>
      <c r="H1" s="196"/>
      <c r="I1" s="193"/>
      <c r="J1" s="194"/>
    </row>
    <row r="2" spans="1:11">
      <c r="A2" s="207"/>
      <c r="B2" s="208"/>
      <c r="C2" s="222"/>
      <c r="D2" s="197"/>
      <c r="E2" s="197"/>
      <c r="F2" s="197"/>
      <c r="G2" s="197"/>
      <c r="H2" s="198"/>
      <c r="I2" s="193"/>
      <c r="J2" s="194"/>
    </row>
    <row r="3" spans="1:11">
      <c r="A3" s="207"/>
      <c r="B3" s="208"/>
      <c r="C3" s="222"/>
      <c r="D3" s="197"/>
      <c r="E3" s="197"/>
      <c r="F3" s="197"/>
      <c r="G3" s="197"/>
      <c r="H3" s="198"/>
      <c r="I3" s="55" t="s">
        <v>179</v>
      </c>
      <c r="J3" s="56"/>
    </row>
    <row r="4" spans="1:11">
      <c r="A4" s="207"/>
      <c r="B4" s="208"/>
      <c r="C4" s="223"/>
      <c r="D4" s="199"/>
      <c r="E4" s="199"/>
      <c r="F4" s="199"/>
      <c r="G4" s="199"/>
      <c r="H4" s="200"/>
      <c r="I4" s="55" t="s">
        <v>183</v>
      </c>
      <c r="J4" s="56"/>
    </row>
    <row r="5" spans="1:11" ht="13.5">
      <c r="A5" s="207"/>
      <c r="B5" s="208"/>
      <c r="C5" s="192" t="s">
        <v>181</v>
      </c>
      <c r="D5" s="190"/>
      <c r="E5" s="191"/>
      <c r="F5" s="192" t="s">
        <v>182</v>
      </c>
      <c r="G5" s="190"/>
      <c r="H5" s="190"/>
      <c r="I5" s="193"/>
      <c r="J5" s="194"/>
    </row>
    <row r="6" spans="1:11" ht="19.5" customHeight="1">
      <c r="A6" s="209"/>
      <c r="B6" s="210"/>
      <c r="C6" s="192">
        <v>0</v>
      </c>
      <c r="D6" s="190"/>
      <c r="E6" s="191"/>
      <c r="F6" s="192" t="s">
        <v>189</v>
      </c>
      <c r="G6" s="190"/>
      <c r="H6" s="190"/>
      <c r="I6" s="55"/>
      <c r="J6" s="56"/>
    </row>
    <row r="7" spans="1:11" ht="15" customHeight="1">
      <c r="A7" s="13"/>
      <c r="B7" s="13"/>
      <c r="C7" s="13"/>
      <c r="D7" s="13"/>
      <c r="E7" s="13"/>
      <c r="F7" s="13"/>
      <c r="G7" s="13"/>
      <c r="H7" s="13"/>
      <c r="I7" s="13"/>
      <c r="J7" s="13"/>
      <c r="K7" s="14"/>
    </row>
    <row r="8" spans="1:11" s="16" customFormat="1" ht="15.75" customHeight="1">
      <c r="A8" s="202" t="s">
        <v>155</v>
      </c>
      <c r="B8" s="202"/>
      <c r="C8" s="36"/>
      <c r="D8" s="213" t="s">
        <v>134</v>
      </c>
      <c r="E8" s="213"/>
      <c r="F8" s="147"/>
      <c r="G8" s="147" t="str">
        <f>'POA-01'!F8</f>
        <v>CODIGO</v>
      </c>
      <c r="H8" s="147"/>
      <c r="I8" s="29" t="s">
        <v>125</v>
      </c>
    </row>
    <row r="9" spans="1:11" s="16" customFormat="1" ht="14.25" customHeight="1">
      <c r="A9" s="36"/>
      <c r="B9" s="36"/>
      <c r="C9" s="36"/>
      <c r="D9" s="61"/>
      <c r="E9" s="61"/>
      <c r="F9" s="61"/>
      <c r="G9" s="61"/>
      <c r="H9" s="61"/>
      <c r="I9" s="61"/>
      <c r="J9" s="61"/>
      <c r="K9" s="61"/>
    </row>
    <row r="10" spans="1:11" s="16" customFormat="1" ht="16.5">
      <c r="A10" s="214" t="s">
        <v>7</v>
      </c>
      <c r="B10" s="214"/>
      <c r="C10" s="62"/>
      <c r="D10" s="37">
        <f>'POA-01'!C10</f>
        <v>150000000</v>
      </c>
      <c r="E10" s="35"/>
      <c r="F10" s="63"/>
      <c r="G10" s="63"/>
      <c r="H10" s="63"/>
      <c r="I10" s="63"/>
      <c r="J10" s="63"/>
      <c r="K10" s="64"/>
    </row>
    <row r="11" spans="1:11" s="16" customFormat="1" ht="16.5">
      <c r="A11" s="185" t="s">
        <v>9</v>
      </c>
      <c r="B11" s="185"/>
      <c r="C11" s="64"/>
      <c r="D11" s="65">
        <v>0</v>
      </c>
      <c r="E11" s="66"/>
      <c r="F11" s="63"/>
      <c r="G11" s="63"/>
      <c r="H11" s="63"/>
      <c r="I11" s="63"/>
      <c r="J11" s="63"/>
      <c r="K11" s="64"/>
    </row>
    <row r="12" spans="1:11" s="16" customFormat="1" ht="16.5">
      <c r="A12" s="185" t="s">
        <v>165</v>
      </c>
      <c r="B12" s="185"/>
      <c r="C12" s="64"/>
      <c r="D12" s="37">
        <f>D10</f>
        <v>150000000</v>
      </c>
      <c r="F12" s="63"/>
      <c r="G12" s="63"/>
      <c r="H12" s="63"/>
      <c r="I12" s="63"/>
      <c r="J12" s="63"/>
      <c r="K12" s="64"/>
    </row>
    <row r="13" spans="1:11">
      <c r="A13" s="67"/>
      <c r="B13" s="67"/>
      <c r="C13" s="67"/>
      <c r="D13" s="67"/>
      <c r="E13" s="67"/>
      <c r="F13" s="67"/>
      <c r="G13" s="67"/>
      <c r="H13" s="67"/>
      <c r="I13" s="67"/>
      <c r="J13" s="67"/>
      <c r="K13" s="67"/>
    </row>
    <row r="14" spans="1:11" s="17" customFormat="1" ht="14.25" thickBot="1">
      <c r="A14" s="40" t="s">
        <v>18</v>
      </c>
      <c r="B14" s="40"/>
      <c r="C14" s="40"/>
      <c r="D14" s="40"/>
      <c r="E14" s="40"/>
      <c r="F14" s="40"/>
      <c r="G14" s="40"/>
      <c r="H14" s="40"/>
      <c r="I14" s="40"/>
      <c r="J14" s="40"/>
      <c r="K14" s="42" t="s">
        <v>19</v>
      </c>
    </row>
    <row r="15" spans="1:11" s="18" customFormat="1" ht="12" customHeight="1">
      <c r="A15" s="211" t="s">
        <v>49</v>
      </c>
      <c r="B15" s="201" t="s">
        <v>12</v>
      </c>
      <c r="C15" s="60"/>
      <c r="D15" s="201" t="s">
        <v>13</v>
      </c>
      <c r="E15" s="201" t="s">
        <v>14</v>
      </c>
      <c r="F15" s="201" t="s">
        <v>0</v>
      </c>
      <c r="G15" s="201"/>
      <c r="H15" s="201"/>
      <c r="I15" s="201"/>
      <c r="J15" s="219" t="s">
        <v>23</v>
      </c>
      <c r="K15" s="217" t="s">
        <v>16</v>
      </c>
    </row>
    <row r="16" spans="1:11" s="18" customFormat="1" ht="22.5" customHeight="1" thickBot="1">
      <c r="A16" s="212"/>
      <c r="B16" s="216"/>
      <c r="C16" s="47" t="s">
        <v>173</v>
      </c>
      <c r="D16" s="216"/>
      <c r="E16" s="216"/>
      <c r="F16" s="68" t="s">
        <v>1</v>
      </c>
      <c r="G16" s="68" t="s">
        <v>3</v>
      </c>
      <c r="H16" s="68" t="s">
        <v>4</v>
      </c>
      <c r="I16" s="68" t="s">
        <v>22</v>
      </c>
      <c r="J16" s="220"/>
      <c r="K16" s="218"/>
    </row>
    <row r="17" spans="1:11" s="19" customFormat="1" ht="13.5">
      <c r="A17" s="215" t="s">
        <v>20</v>
      </c>
      <c r="B17" s="215"/>
      <c r="C17" s="215"/>
      <c r="D17" s="215"/>
      <c r="E17" s="215"/>
      <c r="F17" s="215"/>
      <c r="G17" s="215"/>
      <c r="H17" s="215"/>
      <c r="I17" s="215"/>
      <c r="J17" s="215"/>
      <c r="K17" s="215"/>
    </row>
    <row r="18" spans="1:11" s="19" customFormat="1" ht="27" hidden="1" customHeight="1">
      <c r="A18" s="69">
        <v>1</v>
      </c>
      <c r="B18" s="69"/>
      <c r="C18" s="69"/>
      <c r="D18" s="69"/>
      <c r="E18" s="69"/>
      <c r="F18" s="70"/>
      <c r="G18" s="70"/>
      <c r="H18" s="71"/>
      <c r="I18" s="72"/>
      <c r="J18" s="73"/>
      <c r="K18" s="73"/>
    </row>
    <row r="19" spans="1:11" s="19" customFormat="1" ht="12" customHeight="1">
      <c r="A19" s="72">
        <v>1</v>
      </c>
      <c r="B19" s="74" t="s">
        <v>164</v>
      </c>
      <c r="C19" s="75" t="s">
        <v>174</v>
      </c>
      <c r="D19" s="74" t="s">
        <v>126</v>
      </c>
      <c r="E19" s="74" t="s">
        <v>166</v>
      </c>
      <c r="F19" s="76" t="s">
        <v>190</v>
      </c>
      <c r="G19" s="77"/>
      <c r="H19" s="52">
        <v>12</v>
      </c>
      <c r="I19" s="78">
        <v>100</v>
      </c>
      <c r="J19" s="79">
        <f>5400000+141900</f>
        <v>5541900</v>
      </c>
      <c r="K19" s="80">
        <f t="shared" ref="K19:K24" si="0">+H19*J19</f>
        <v>66502800</v>
      </c>
    </row>
    <row r="20" spans="1:11" s="19" customFormat="1" ht="13.5">
      <c r="A20" s="72">
        <v>2</v>
      </c>
      <c r="B20" s="74" t="s">
        <v>164</v>
      </c>
      <c r="C20" s="75" t="s">
        <v>174</v>
      </c>
      <c r="D20" s="74" t="s">
        <v>131</v>
      </c>
      <c r="E20" s="74" t="s">
        <v>156</v>
      </c>
      <c r="F20" s="76" t="s">
        <v>122</v>
      </c>
      <c r="G20" s="77"/>
      <c r="H20" s="52">
        <v>12</v>
      </c>
      <c r="I20" s="78">
        <v>100</v>
      </c>
      <c r="J20" s="79">
        <f>3576200+141900</f>
        <v>3718100</v>
      </c>
      <c r="K20" s="80">
        <f t="shared" si="0"/>
        <v>44617200</v>
      </c>
    </row>
    <row r="21" spans="1:11" s="19" customFormat="1" ht="13.5">
      <c r="A21" s="72">
        <v>4</v>
      </c>
      <c r="B21" s="74" t="s">
        <v>164</v>
      </c>
      <c r="C21" s="75" t="s">
        <v>174</v>
      </c>
      <c r="D21" s="74" t="s">
        <v>131</v>
      </c>
      <c r="E21" s="74" t="s">
        <v>158</v>
      </c>
      <c r="F21" s="78"/>
      <c r="G21" s="77"/>
      <c r="H21" s="52"/>
      <c r="I21" s="78">
        <v>100</v>
      </c>
      <c r="J21" s="79"/>
      <c r="K21" s="80">
        <f t="shared" si="0"/>
        <v>0</v>
      </c>
    </row>
    <row r="22" spans="1:11" s="19" customFormat="1" ht="13.5">
      <c r="A22" s="72">
        <v>5</v>
      </c>
      <c r="B22" s="74" t="s">
        <v>191</v>
      </c>
      <c r="C22" s="75" t="s">
        <v>192</v>
      </c>
      <c r="D22" s="74" t="s">
        <v>191</v>
      </c>
      <c r="E22" s="74" t="s">
        <v>194</v>
      </c>
      <c r="F22" s="78" t="s">
        <v>122</v>
      </c>
      <c r="G22" s="77"/>
      <c r="H22" s="52">
        <v>12</v>
      </c>
      <c r="I22" s="78"/>
      <c r="J22" s="79">
        <v>3240000</v>
      </c>
      <c r="K22" s="80">
        <f t="shared" si="0"/>
        <v>38880000</v>
      </c>
    </row>
    <row r="23" spans="1:11" s="19" customFormat="1" ht="13.5">
      <c r="A23" s="72">
        <v>7</v>
      </c>
      <c r="B23" s="74" t="s">
        <v>191</v>
      </c>
      <c r="C23" s="75" t="s">
        <v>193</v>
      </c>
      <c r="D23" s="74" t="s">
        <v>153</v>
      </c>
      <c r="E23" s="74" t="s">
        <v>157</v>
      </c>
      <c r="F23" s="78"/>
      <c r="G23" s="77"/>
      <c r="H23" s="52">
        <v>4</v>
      </c>
      <c r="I23" s="78">
        <v>100</v>
      </c>
      <c r="J23" s="79"/>
      <c r="K23" s="80">
        <f t="shared" si="0"/>
        <v>0</v>
      </c>
    </row>
    <row r="24" spans="1:11" s="19" customFormat="1" ht="12.75" customHeight="1">
      <c r="A24" s="72">
        <v>6</v>
      </c>
      <c r="B24" s="74" t="s">
        <v>160</v>
      </c>
      <c r="C24" s="75" t="s">
        <v>184</v>
      </c>
      <c r="D24" s="74" t="s">
        <v>159</v>
      </c>
      <c r="E24" s="74" t="s">
        <v>157</v>
      </c>
      <c r="F24" s="78"/>
      <c r="G24" s="77"/>
      <c r="H24" s="52"/>
      <c r="I24" s="78"/>
      <c r="J24" s="79"/>
      <c r="K24" s="80">
        <f t="shared" si="0"/>
        <v>0</v>
      </c>
    </row>
    <row r="25" spans="1:11" s="19" customFormat="1" ht="13.5">
      <c r="A25" s="41"/>
      <c r="B25" s="41"/>
      <c r="C25" s="41"/>
      <c r="D25" s="41"/>
      <c r="E25" s="41"/>
      <c r="F25" s="41"/>
      <c r="G25" s="41"/>
      <c r="H25" s="41"/>
      <c r="I25" s="41"/>
      <c r="J25" s="81" t="s">
        <v>114</v>
      </c>
      <c r="K25" s="82">
        <f>SUM(K19:K23)</f>
        <v>150000000</v>
      </c>
    </row>
    <row r="26" spans="1:11" s="19" customFormat="1" ht="13.5" customHeight="1">
      <c r="A26" s="215" t="s">
        <v>21</v>
      </c>
      <c r="B26" s="215"/>
      <c r="C26" s="215"/>
      <c r="D26" s="215"/>
      <c r="E26" s="215"/>
      <c r="F26" s="83"/>
      <c r="G26" s="83"/>
      <c r="H26" s="83"/>
      <c r="I26" s="84"/>
      <c r="J26" s="41"/>
      <c r="K26" s="41"/>
    </row>
    <row r="27" spans="1:11" s="19" customFormat="1" ht="13.5">
      <c r="A27" s="72"/>
      <c r="B27" s="74"/>
      <c r="C27" s="74"/>
      <c r="D27" s="74"/>
      <c r="E27" s="69"/>
      <c r="F27" s="81"/>
      <c r="G27" s="81"/>
      <c r="H27" s="81"/>
      <c r="I27" s="72"/>
      <c r="J27" s="81"/>
      <c r="K27" s="85"/>
    </row>
    <row r="28" spans="1:11" s="19" customFormat="1" ht="12.75" customHeight="1">
      <c r="A28" s="86"/>
      <c r="B28" s="87"/>
      <c r="C28" s="87"/>
      <c r="D28" s="87"/>
      <c r="E28" s="88"/>
      <c r="F28" s="87"/>
      <c r="G28" s="87"/>
      <c r="H28" s="87"/>
      <c r="I28" s="86"/>
      <c r="J28" s="81" t="s">
        <v>114</v>
      </c>
      <c r="K28" s="89">
        <f>SUM(K27:K27)</f>
        <v>0</v>
      </c>
    </row>
    <row r="29" spans="1:11" ht="15.75" customHeight="1">
      <c r="A29" s="33"/>
      <c r="B29" s="90"/>
      <c r="C29" s="90"/>
      <c r="D29" s="90"/>
      <c r="E29" s="90"/>
      <c r="F29" s="90"/>
      <c r="G29" s="90"/>
      <c r="H29" s="90"/>
      <c r="I29" s="90"/>
      <c r="J29" s="91" t="s">
        <v>29</v>
      </c>
      <c r="K29" s="92">
        <f>SUM(K28,K25)</f>
        <v>150000000</v>
      </c>
    </row>
  </sheetData>
  <mergeCells count="23">
    <mergeCell ref="I1:J1"/>
    <mergeCell ref="I2:J2"/>
    <mergeCell ref="C5:E5"/>
    <mergeCell ref="C1:H4"/>
    <mergeCell ref="F5:H5"/>
    <mergeCell ref="I5:J5"/>
    <mergeCell ref="A26:E26"/>
    <mergeCell ref="A15:A16"/>
    <mergeCell ref="B15:B16"/>
    <mergeCell ref="D15:D16"/>
    <mergeCell ref="E15:E16"/>
    <mergeCell ref="A17:K17"/>
    <mergeCell ref="K15:K16"/>
    <mergeCell ref="F15:I15"/>
    <mergeCell ref="J15:J16"/>
    <mergeCell ref="F6:H6"/>
    <mergeCell ref="A1:B6"/>
    <mergeCell ref="C6:E6"/>
    <mergeCell ref="A12:B12"/>
    <mergeCell ref="A8:B8"/>
    <mergeCell ref="D8:E8"/>
    <mergeCell ref="A10:B10"/>
    <mergeCell ref="A11:B11"/>
  </mergeCells>
  <phoneticPr fontId="0" type="noConversion"/>
  <printOptions horizontalCentered="1" verticalCentered="1"/>
  <pageMargins left="0.98425196850393704" right="0.98425196850393704" top="0.98425196850393704" bottom="0.98425196850393704" header="0" footer="0"/>
  <pageSetup paperSize="5" scale="95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K22"/>
  <sheetViews>
    <sheetView showGridLines="0" workbookViewId="0">
      <selection activeCell="C17" sqref="C17:C20"/>
    </sheetView>
  </sheetViews>
  <sheetFormatPr baseColWidth="10" defaultRowHeight="12.75"/>
  <cols>
    <col min="1" max="1" width="6" style="1" customWidth="1"/>
    <col min="2" max="2" width="25.7109375" style="1" customWidth="1"/>
    <col min="3" max="3" width="6.42578125" style="1" customWidth="1"/>
    <col min="4" max="4" width="22.5703125" style="1" customWidth="1"/>
    <col min="5" max="5" width="10.5703125" style="1" customWidth="1"/>
    <col min="6" max="9" width="12.7109375" style="1" customWidth="1"/>
    <col min="10" max="10" width="16.140625" style="1" customWidth="1"/>
    <col min="11" max="16384" width="11.42578125" style="1"/>
  </cols>
  <sheetData>
    <row r="1" spans="1:11">
      <c r="A1" s="205"/>
      <c r="B1" s="206"/>
      <c r="C1" s="221" t="s">
        <v>178</v>
      </c>
      <c r="D1" s="195"/>
      <c r="E1" s="195"/>
      <c r="F1" s="195"/>
      <c r="G1" s="195"/>
      <c r="H1" s="196"/>
      <c r="I1" s="193"/>
      <c r="J1" s="194"/>
    </row>
    <row r="2" spans="1:11">
      <c r="A2" s="207"/>
      <c r="B2" s="208"/>
      <c r="C2" s="222"/>
      <c r="D2" s="197"/>
      <c r="E2" s="197"/>
      <c r="F2" s="197"/>
      <c r="G2" s="197"/>
      <c r="H2" s="198"/>
      <c r="I2" s="193"/>
      <c r="J2" s="194"/>
    </row>
    <row r="3" spans="1:11">
      <c r="A3" s="207"/>
      <c r="B3" s="208"/>
      <c r="C3" s="222"/>
      <c r="D3" s="197"/>
      <c r="E3" s="197"/>
      <c r="F3" s="197"/>
      <c r="G3" s="197"/>
      <c r="H3" s="198"/>
      <c r="I3" s="55" t="s">
        <v>179</v>
      </c>
      <c r="J3" s="56"/>
    </row>
    <row r="4" spans="1:11">
      <c r="A4" s="207"/>
      <c r="B4" s="208"/>
      <c r="C4" s="223"/>
      <c r="D4" s="199"/>
      <c r="E4" s="199"/>
      <c r="F4" s="199"/>
      <c r="G4" s="199"/>
      <c r="H4" s="200"/>
      <c r="I4" s="55" t="s">
        <v>180</v>
      </c>
      <c r="J4" s="56"/>
    </row>
    <row r="5" spans="1:11" ht="13.5">
      <c r="A5" s="207"/>
      <c r="B5" s="208"/>
      <c r="C5" s="192" t="s">
        <v>181</v>
      </c>
      <c r="D5" s="190"/>
      <c r="E5" s="191"/>
      <c r="F5" s="192" t="s">
        <v>182</v>
      </c>
      <c r="G5" s="190"/>
      <c r="H5" s="190"/>
      <c r="I5" s="193"/>
      <c r="J5" s="194"/>
    </row>
    <row r="6" spans="1:11" s="12" customFormat="1" ht="19.5" customHeight="1">
      <c r="A6" s="209"/>
      <c r="B6" s="210"/>
      <c r="C6" s="192">
        <v>0</v>
      </c>
      <c r="D6" s="190"/>
      <c r="E6" s="191"/>
      <c r="F6" s="192" t="s">
        <v>189</v>
      </c>
      <c r="G6" s="190"/>
      <c r="H6" s="190"/>
      <c r="I6" s="55"/>
      <c r="J6" s="56"/>
      <c r="K6" s="11"/>
    </row>
    <row r="7" spans="1:11" ht="15" customHeight="1">
      <c r="A7" s="2"/>
      <c r="B7" s="2"/>
      <c r="C7" s="2"/>
      <c r="D7" s="2"/>
      <c r="E7" s="2"/>
      <c r="F7" s="2"/>
      <c r="G7" s="2"/>
      <c r="H7" s="2"/>
      <c r="I7" s="2"/>
      <c r="J7" s="2"/>
      <c r="K7" s="3"/>
    </row>
    <row r="8" spans="1:11" s="5" customFormat="1" ht="16.5">
      <c r="A8" s="202" t="s">
        <v>6</v>
      </c>
      <c r="B8" s="202"/>
      <c r="C8" s="36"/>
      <c r="D8" s="185" t="s">
        <v>134</v>
      </c>
      <c r="E8" s="185"/>
      <c r="F8" s="185"/>
      <c r="G8" s="185"/>
      <c r="H8" s="185"/>
      <c r="I8" s="58" t="str">
        <f>'POA-01'!F8</f>
        <v>CODIGO</v>
      </c>
      <c r="J8" s="34" t="str">
        <f>'POA-01'!G8</f>
        <v>0530-0900-1</v>
      </c>
      <c r="K8" s="6"/>
    </row>
    <row r="9" spans="1:11" s="5" customFormat="1" ht="15" customHeight="1">
      <c r="A9" s="36"/>
      <c r="B9" s="36"/>
      <c r="C9" s="36"/>
      <c r="D9" s="63"/>
      <c r="E9" s="63"/>
      <c r="F9" s="63"/>
      <c r="G9" s="63"/>
      <c r="H9" s="63"/>
      <c r="I9" s="58"/>
      <c r="J9" s="58"/>
      <c r="K9" s="6"/>
    </row>
    <row r="10" spans="1:11" s="5" customFormat="1" ht="16.5">
      <c r="A10" s="185" t="s">
        <v>7</v>
      </c>
      <c r="B10" s="185"/>
      <c r="C10" s="64"/>
      <c r="D10" s="37">
        <f>'POA-01'!C10</f>
        <v>150000000</v>
      </c>
      <c r="E10" s="63"/>
      <c r="F10" s="63"/>
      <c r="G10" s="63"/>
      <c r="H10" s="63"/>
      <c r="I10" s="63"/>
      <c r="J10" s="63"/>
      <c r="K10" s="6"/>
    </row>
    <row r="11" spans="1:11" s="5" customFormat="1" ht="16.5">
      <c r="A11" s="185" t="s">
        <v>9</v>
      </c>
      <c r="B11" s="185"/>
      <c r="C11" s="64"/>
      <c r="D11" s="37">
        <v>0</v>
      </c>
      <c r="E11" s="63"/>
      <c r="F11" s="63"/>
      <c r="G11" s="63"/>
      <c r="H11" s="63"/>
      <c r="I11" s="63"/>
      <c r="J11" s="63"/>
      <c r="K11" s="6"/>
    </row>
    <row r="12" spans="1:11" s="5" customFormat="1" ht="14.25" customHeight="1">
      <c r="A12" s="185" t="s">
        <v>165</v>
      </c>
      <c r="B12" s="185"/>
      <c r="C12" s="64"/>
      <c r="D12" s="37">
        <f>'POA-01'!C12</f>
        <v>150000000</v>
      </c>
      <c r="E12" s="63"/>
      <c r="F12" s="63"/>
      <c r="G12" s="63"/>
      <c r="H12" s="63"/>
      <c r="I12" s="63"/>
      <c r="J12" s="63"/>
      <c r="K12" s="6"/>
    </row>
    <row r="13" spans="1:11">
      <c r="A13" s="33"/>
      <c r="B13" s="33"/>
      <c r="C13" s="33"/>
      <c r="D13" s="33"/>
      <c r="E13" s="33"/>
      <c r="F13" s="33"/>
      <c r="G13" s="33"/>
      <c r="H13" s="33"/>
      <c r="I13" s="33"/>
      <c r="J13" s="33"/>
    </row>
    <row r="14" spans="1:11" s="7" customFormat="1" ht="14.25" thickBot="1">
      <c r="A14" s="40" t="s">
        <v>31</v>
      </c>
      <c r="B14" s="40"/>
      <c r="C14" s="40"/>
      <c r="D14" s="40"/>
      <c r="E14" s="40"/>
      <c r="F14" s="40"/>
      <c r="G14" s="40"/>
      <c r="H14" s="40"/>
      <c r="I14" s="40"/>
      <c r="J14" s="42" t="s">
        <v>32</v>
      </c>
    </row>
    <row r="15" spans="1:11" s="8" customFormat="1" ht="14.25" customHeight="1">
      <c r="A15" s="211" t="s">
        <v>49</v>
      </c>
      <c r="B15" s="201" t="s">
        <v>26</v>
      </c>
      <c r="C15" s="60"/>
      <c r="D15" s="201" t="s">
        <v>27</v>
      </c>
      <c r="E15" s="186" t="s">
        <v>28</v>
      </c>
      <c r="F15" s="225" t="s">
        <v>24</v>
      </c>
      <c r="G15" s="225"/>
      <c r="H15" s="201" t="s">
        <v>25</v>
      </c>
      <c r="I15" s="201"/>
      <c r="J15" s="188" t="s">
        <v>36</v>
      </c>
    </row>
    <row r="16" spans="1:11" s="8" customFormat="1" ht="14.25" thickBot="1">
      <c r="A16" s="212"/>
      <c r="B16" s="216"/>
      <c r="C16" s="47" t="s">
        <v>173</v>
      </c>
      <c r="D16" s="216"/>
      <c r="E16" s="224"/>
      <c r="F16" s="47" t="s">
        <v>15</v>
      </c>
      <c r="G16" s="47" t="s">
        <v>29</v>
      </c>
      <c r="H16" s="47" t="s">
        <v>30</v>
      </c>
      <c r="I16" s="47" t="s">
        <v>29</v>
      </c>
      <c r="J16" s="189"/>
    </row>
    <row r="17" spans="1:10" s="4" customFormat="1" ht="81">
      <c r="A17" s="93">
        <v>1</v>
      </c>
      <c r="B17" s="94" t="s">
        <v>132</v>
      </c>
      <c r="C17" s="48" t="s">
        <v>175</v>
      </c>
      <c r="D17" s="53" t="s">
        <v>129</v>
      </c>
      <c r="E17" s="93"/>
      <c r="F17" s="95"/>
      <c r="G17" s="95"/>
      <c r="H17" s="96"/>
      <c r="I17" s="96">
        <v>0</v>
      </c>
      <c r="J17" s="97"/>
    </row>
    <row r="18" spans="1:10" s="4" customFormat="1" ht="93" customHeight="1">
      <c r="A18" s="72">
        <v>2</v>
      </c>
      <c r="B18" s="69" t="s">
        <v>135</v>
      </c>
      <c r="C18" s="48" t="s">
        <v>175</v>
      </c>
      <c r="D18" s="53" t="s">
        <v>128</v>
      </c>
      <c r="E18" s="93"/>
      <c r="F18" s="98"/>
      <c r="G18" s="98"/>
      <c r="H18" s="73"/>
      <c r="I18" s="73">
        <v>0</v>
      </c>
      <c r="J18" s="97"/>
    </row>
    <row r="19" spans="1:10" s="4" customFormat="1" ht="81">
      <c r="A19" s="72">
        <v>3</v>
      </c>
      <c r="B19" s="49" t="s">
        <v>133</v>
      </c>
      <c r="C19" s="48" t="s">
        <v>176</v>
      </c>
      <c r="D19" s="53" t="s">
        <v>127</v>
      </c>
      <c r="E19" s="93"/>
      <c r="F19" s="98"/>
      <c r="G19" s="98"/>
      <c r="H19" s="73"/>
      <c r="I19" s="73">
        <v>0</v>
      </c>
      <c r="J19" s="97"/>
    </row>
    <row r="20" spans="1:10" s="4" customFormat="1" ht="94.5" customHeight="1">
      <c r="A20" s="72">
        <v>4</v>
      </c>
      <c r="B20" s="49" t="s">
        <v>136</v>
      </c>
      <c r="C20" s="78" t="s">
        <v>177</v>
      </c>
      <c r="D20" s="49" t="s">
        <v>130</v>
      </c>
      <c r="E20" s="72"/>
      <c r="F20" s="98"/>
      <c r="G20" s="98"/>
      <c r="H20" s="73"/>
      <c r="I20" s="79">
        <v>0</v>
      </c>
      <c r="J20" s="99"/>
    </row>
    <row r="21" spans="1:10" s="4" customFormat="1" ht="13.5">
      <c r="A21" s="226" t="s">
        <v>17</v>
      </c>
      <c r="B21" s="226"/>
      <c r="C21" s="100"/>
      <c r="D21" s="81"/>
      <c r="E21" s="100"/>
      <c r="F21" s="101"/>
      <c r="G21" s="101"/>
      <c r="H21" s="101"/>
      <c r="I21" s="82">
        <f>SUM(I17:I20)</f>
        <v>0</v>
      </c>
      <c r="J21" s="101"/>
    </row>
    <row r="22" spans="1:10" s="4" customFormat="1">
      <c r="A22" s="1"/>
      <c r="B22" s="1"/>
      <c r="C22" s="1"/>
      <c r="D22" s="1"/>
      <c r="E22" s="1"/>
      <c r="F22" s="1"/>
      <c r="G22" s="1"/>
      <c r="H22" s="1"/>
      <c r="I22" s="1"/>
      <c r="J22" s="1"/>
    </row>
  </sheetData>
  <mergeCells count="22">
    <mergeCell ref="I1:J1"/>
    <mergeCell ref="I2:J2"/>
    <mergeCell ref="C5:E5"/>
    <mergeCell ref="F5:H5"/>
    <mergeCell ref="I5:J5"/>
    <mergeCell ref="C1:H4"/>
    <mergeCell ref="A8:B8"/>
    <mergeCell ref="C6:E6"/>
    <mergeCell ref="F6:H6"/>
    <mergeCell ref="A12:B12"/>
    <mergeCell ref="A21:B21"/>
    <mergeCell ref="H15:I15"/>
    <mergeCell ref="A11:B11"/>
    <mergeCell ref="A10:B10"/>
    <mergeCell ref="A1:B6"/>
    <mergeCell ref="D8:H8"/>
    <mergeCell ref="J15:J16"/>
    <mergeCell ref="E15:E16"/>
    <mergeCell ref="B15:B16"/>
    <mergeCell ref="A15:A16"/>
    <mergeCell ref="D15:D16"/>
    <mergeCell ref="F15:G15"/>
  </mergeCells>
  <phoneticPr fontId="0" type="noConversion"/>
  <printOptions horizontalCentered="1" verticalCentered="1"/>
  <pageMargins left="0.98425196850393704" right="0.98425196850393704" top="0.98425196850393704" bottom="0.98425196850393704" header="0" footer="0"/>
  <pageSetup paperSize="5" scale="95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J31"/>
  <sheetViews>
    <sheetView showGridLines="0" topLeftCell="A7" workbookViewId="0">
      <selection activeCell="C13" sqref="C13"/>
    </sheetView>
  </sheetViews>
  <sheetFormatPr baseColWidth="10" defaultRowHeight="12.75"/>
  <cols>
    <col min="1" max="1" width="5.140625" style="1" customWidth="1"/>
    <col min="2" max="2" width="28" style="1" customWidth="1"/>
    <col min="3" max="3" width="18.7109375" style="1" customWidth="1"/>
    <col min="4" max="5" width="9.85546875" style="1" customWidth="1"/>
    <col min="6" max="6" width="12.7109375" style="1" bestFit="1" customWidth="1"/>
    <col min="7" max="7" width="11.42578125" style="1"/>
    <col min="8" max="8" width="15.7109375" style="1" customWidth="1"/>
    <col min="9" max="9" width="12.7109375" style="1" customWidth="1"/>
    <col min="10" max="10" width="1.85546875" style="1" customWidth="1"/>
    <col min="11" max="16384" width="11.42578125" style="1"/>
  </cols>
  <sheetData>
    <row r="1" spans="1:10">
      <c r="A1" s="205"/>
      <c r="B1" s="206"/>
      <c r="C1" s="221" t="s">
        <v>178</v>
      </c>
      <c r="D1" s="195"/>
      <c r="E1" s="195"/>
      <c r="F1" s="195"/>
      <c r="G1" s="195"/>
      <c r="H1" s="196"/>
      <c r="I1" s="230"/>
      <c r="J1" s="230"/>
    </row>
    <row r="2" spans="1:10">
      <c r="A2" s="207"/>
      <c r="B2" s="208"/>
      <c r="C2" s="222"/>
      <c r="D2" s="197"/>
      <c r="E2" s="197"/>
      <c r="F2" s="197"/>
      <c r="G2" s="197"/>
      <c r="H2" s="198"/>
      <c r="I2" s="230"/>
      <c r="J2" s="230"/>
    </row>
    <row r="3" spans="1:10">
      <c r="A3" s="207"/>
      <c r="B3" s="208"/>
      <c r="C3" s="222"/>
      <c r="D3" s="197"/>
      <c r="E3" s="197"/>
      <c r="F3" s="197"/>
      <c r="G3" s="197"/>
      <c r="H3" s="198"/>
      <c r="I3" s="227" t="s">
        <v>179</v>
      </c>
      <c r="J3" s="228"/>
    </row>
    <row r="4" spans="1:10">
      <c r="A4" s="207"/>
      <c r="B4" s="208"/>
      <c r="C4" s="223"/>
      <c r="D4" s="199"/>
      <c r="E4" s="199"/>
      <c r="F4" s="199"/>
      <c r="G4" s="199"/>
      <c r="H4" s="200"/>
      <c r="I4" s="229" t="s">
        <v>183</v>
      </c>
      <c r="J4" s="229"/>
    </row>
    <row r="5" spans="1:10" ht="13.5">
      <c r="A5" s="207"/>
      <c r="B5" s="208"/>
      <c r="C5" s="192" t="s">
        <v>181</v>
      </c>
      <c r="D5" s="190"/>
      <c r="E5" s="191"/>
      <c r="F5" s="192" t="s">
        <v>182</v>
      </c>
      <c r="G5" s="190"/>
      <c r="H5" s="190"/>
      <c r="I5" s="230"/>
      <c r="J5" s="230"/>
    </row>
    <row r="6" spans="1:10" s="12" customFormat="1" ht="19.5" customHeight="1">
      <c r="A6" s="209"/>
      <c r="B6" s="210"/>
      <c r="C6" s="192">
        <v>0</v>
      </c>
      <c r="D6" s="190"/>
      <c r="E6" s="191"/>
      <c r="F6" s="192" t="s">
        <v>189</v>
      </c>
      <c r="G6" s="190"/>
      <c r="H6" s="190"/>
      <c r="I6" s="229"/>
      <c r="J6" s="229"/>
    </row>
    <row r="7" spans="1:10" ht="15" customHeight="1">
      <c r="A7" s="2"/>
      <c r="B7" s="2"/>
      <c r="C7" s="2"/>
      <c r="D7" s="2"/>
      <c r="E7" s="2"/>
      <c r="F7" s="2"/>
      <c r="G7" s="2"/>
      <c r="H7" s="2"/>
      <c r="I7" s="2"/>
      <c r="J7" s="3"/>
    </row>
    <row r="8" spans="1:10" s="5" customFormat="1" ht="15" customHeight="1">
      <c r="A8" s="202" t="s">
        <v>6</v>
      </c>
      <c r="B8" s="202"/>
      <c r="C8" s="149" t="s">
        <v>134</v>
      </c>
      <c r="D8" s="150"/>
      <c r="E8" s="150"/>
      <c r="F8" s="150"/>
      <c r="G8" s="59" t="str">
        <f>'POA-01'!F8</f>
        <v>CODIGO</v>
      </c>
      <c r="H8" s="59" t="str">
        <f>'POA-01'!G8</f>
        <v>0530-0900-1</v>
      </c>
      <c r="I8" s="9"/>
      <c r="J8" s="6"/>
    </row>
    <row r="9" spans="1:10" s="5" customFormat="1" ht="15" customHeight="1">
      <c r="A9" s="36"/>
      <c r="B9" s="36"/>
      <c r="C9" s="63"/>
      <c r="D9" s="63"/>
      <c r="E9" s="63"/>
      <c r="F9" s="63"/>
      <c r="G9" s="63"/>
      <c r="H9" s="63"/>
      <c r="I9" s="9"/>
      <c r="J9" s="6"/>
    </row>
    <row r="10" spans="1:10" s="5" customFormat="1" ht="16.5">
      <c r="A10" s="185" t="s">
        <v>7</v>
      </c>
      <c r="B10" s="185"/>
      <c r="C10" s="38">
        <f>'POA-01'!C10</f>
        <v>150000000</v>
      </c>
      <c r="D10" s="63"/>
      <c r="E10" s="63"/>
      <c r="F10" s="63"/>
      <c r="G10" s="63"/>
      <c r="H10" s="63"/>
      <c r="I10" s="9"/>
      <c r="J10" s="6"/>
    </row>
    <row r="11" spans="1:10" s="5" customFormat="1" ht="16.5">
      <c r="A11" s="185" t="s">
        <v>9</v>
      </c>
      <c r="B11" s="185"/>
      <c r="C11" s="105"/>
      <c r="D11" s="63"/>
      <c r="E11" s="63"/>
      <c r="F11" s="63"/>
      <c r="G11" s="63"/>
      <c r="H11" s="63"/>
      <c r="I11" s="9"/>
      <c r="J11" s="6"/>
    </row>
    <row r="12" spans="1:10" s="5" customFormat="1" ht="16.5">
      <c r="A12" s="185" t="s">
        <v>8</v>
      </c>
      <c r="B12" s="185"/>
      <c r="C12" s="105">
        <f>C10</f>
        <v>150000000</v>
      </c>
      <c r="D12" s="63"/>
      <c r="E12" s="63"/>
      <c r="F12" s="63"/>
      <c r="G12" s="63"/>
      <c r="H12" s="63"/>
      <c r="I12" s="9"/>
      <c r="J12" s="6"/>
    </row>
    <row r="13" spans="1:10" s="4" customFormat="1" ht="13.5">
      <c r="A13" s="41"/>
      <c r="B13" s="41"/>
      <c r="C13" s="41"/>
      <c r="D13" s="41"/>
      <c r="E13" s="41"/>
      <c r="F13" s="41"/>
      <c r="G13" s="41"/>
      <c r="H13" s="41"/>
    </row>
    <row r="14" spans="1:10" s="4" customFormat="1" ht="13.5">
      <c r="A14" s="41"/>
      <c r="B14" s="41"/>
      <c r="C14" s="41"/>
      <c r="D14" s="41"/>
      <c r="E14" s="41"/>
      <c r="F14" s="41"/>
      <c r="G14" s="41"/>
      <c r="H14" s="41"/>
    </row>
    <row r="15" spans="1:10" s="7" customFormat="1" ht="14.25" thickBot="1">
      <c r="A15" s="151" t="s">
        <v>34</v>
      </c>
      <c r="B15" s="40"/>
      <c r="C15" s="40"/>
      <c r="D15" s="40"/>
      <c r="E15" s="40"/>
      <c r="F15" s="40"/>
      <c r="G15" s="40"/>
      <c r="H15" s="42" t="s">
        <v>35</v>
      </c>
    </row>
    <row r="16" spans="1:10" s="8" customFormat="1" ht="27.75" thickBot="1">
      <c r="A16" s="152" t="s">
        <v>49</v>
      </c>
      <c r="B16" s="153" t="s">
        <v>33</v>
      </c>
      <c r="C16" s="153" t="s">
        <v>27</v>
      </c>
      <c r="D16" s="154" t="s">
        <v>28</v>
      </c>
      <c r="E16" s="154" t="s">
        <v>24</v>
      </c>
      <c r="F16" s="154" t="s">
        <v>39</v>
      </c>
      <c r="G16" s="154" t="s">
        <v>38</v>
      </c>
      <c r="H16" s="155" t="s">
        <v>37</v>
      </c>
    </row>
    <row r="17" spans="1:8" s="8" customFormat="1" ht="13.5">
      <c r="A17" s="78"/>
      <c r="B17" s="156"/>
      <c r="C17" s="157"/>
      <c r="D17" s="158"/>
      <c r="E17" s="159"/>
      <c r="F17" s="159"/>
      <c r="G17" s="158"/>
      <c r="H17" s="158"/>
    </row>
    <row r="18" spans="1:8" s="8" customFormat="1" ht="13.5">
      <c r="A18" s="78"/>
      <c r="B18" s="156"/>
      <c r="C18" s="156"/>
      <c r="D18" s="158"/>
      <c r="E18" s="159"/>
      <c r="F18" s="159"/>
      <c r="G18" s="159"/>
      <c r="H18" s="159"/>
    </row>
    <row r="19" spans="1:8" s="8" customFormat="1" ht="13.5">
      <c r="A19" s="160"/>
      <c r="B19" s="161"/>
      <c r="C19" s="161"/>
      <c r="D19" s="162"/>
      <c r="E19" s="162"/>
      <c r="F19" s="163"/>
      <c r="G19" s="159"/>
      <c r="H19" s="162"/>
    </row>
    <row r="20" spans="1:8" s="8" customFormat="1" ht="13.5">
      <c r="A20" s="78"/>
      <c r="B20" s="156"/>
      <c r="C20" s="156"/>
      <c r="D20" s="159"/>
      <c r="E20" s="159"/>
      <c r="F20" s="159"/>
      <c r="G20" s="159"/>
      <c r="H20" s="159"/>
    </row>
    <row r="21" spans="1:8" s="8" customFormat="1" ht="13.5">
      <c r="A21" s="78"/>
      <c r="B21" s="156"/>
      <c r="C21" s="156"/>
      <c r="D21" s="159"/>
      <c r="E21" s="159"/>
      <c r="F21" s="159"/>
      <c r="G21" s="159"/>
      <c r="H21" s="159"/>
    </row>
    <row r="22" spans="1:8" s="8" customFormat="1" ht="13.5">
      <c r="A22" s="78"/>
      <c r="B22" s="156"/>
      <c r="C22" s="156"/>
      <c r="D22" s="159"/>
      <c r="E22" s="159"/>
      <c r="F22" s="159"/>
      <c r="G22" s="159"/>
      <c r="H22" s="159"/>
    </row>
    <row r="23" spans="1:8" s="8" customFormat="1" ht="13.5">
      <c r="A23" s="78"/>
      <c r="B23" s="156"/>
      <c r="C23" s="156"/>
      <c r="D23" s="159"/>
      <c r="E23" s="159"/>
      <c r="F23" s="159"/>
      <c r="G23" s="159"/>
      <c r="H23" s="159"/>
    </row>
    <row r="24" spans="1:8" s="4" customFormat="1" ht="13.5">
      <c r="A24" s="74"/>
      <c r="B24" s="69"/>
      <c r="C24" s="164"/>
      <c r="D24" s="73"/>
      <c r="E24" s="73"/>
      <c r="F24" s="73"/>
      <c r="G24" s="73"/>
      <c r="H24" s="73"/>
    </row>
    <row r="25" spans="1:8" s="4" customFormat="1" ht="13.5">
      <c r="A25" s="74"/>
      <c r="B25" s="69"/>
      <c r="C25" s="164"/>
      <c r="D25" s="73"/>
      <c r="E25" s="73"/>
      <c r="F25" s="73"/>
      <c r="G25" s="73"/>
      <c r="H25" s="73"/>
    </row>
    <row r="26" spans="1:8" s="4" customFormat="1" ht="13.5">
      <c r="A26" s="83"/>
      <c r="B26" s="83"/>
      <c r="C26" s="83"/>
      <c r="D26" s="165"/>
      <c r="E26" s="165"/>
      <c r="F26" s="101" t="s">
        <v>29</v>
      </c>
      <c r="G26" s="101">
        <f>SUM(G17:G25)</f>
        <v>0</v>
      </c>
      <c r="H26" s="101">
        <f>G26</f>
        <v>0</v>
      </c>
    </row>
    <row r="27" spans="1:8" s="4" customFormat="1" ht="11.25">
      <c r="D27" s="20"/>
      <c r="E27" s="20"/>
      <c r="F27" s="20"/>
      <c r="G27" s="20"/>
      <c r="H27" s="20"/>
    </row>
    <row r="28" spans="1:8" s="4" customFormat="1" ht="11.25"/>
    <row r="29" spans="1:8" s="4" customFormat="1" ht="11.25"/>
    <row r="30" spans="1:8" s="4" customFormat="1" ht="11.25"/>
    <row r="31" spans="1:8" s="4" customFormat="1" ht="11.25"/>
  </sheetData>
  <mergeCells count="16">
    <mergeCell ref="A1:B6"/>
    <mergeCell ref="I3:J3"/>
    <mergeCell ref="C6:E6"/>
    <mergeCell ref="A12:B12"/>
    <mergeCell ref="I4:J4"/>
    <mergeCell ref="I6:J6"/>
    <mergeCell ref="F6:H6"/>
    <mergeCell ref="A8:B8"/>
    <mergeCell ref="A10:B10"/>
    <mergeCell ref="A11:B11"/>
    <mergeCell ref="C1:H4"/>
    <mergeCell ref="I1:J1"/>
    <mergeCell ref="I2:J2"/>
    <mergeCell ref="C5:E5"/>
    <mergeCell ref="F5:H5"/>
    <mergeCell ref="I5:J5"/>
  </mergeCells>
  <phoneticPr fontId="0" type="noConversion"/>
  <printOptions horizontalCentered="1" verticalCentered="1"/>
  <pageMargins left="0.98425196850393704" right="0.98425196850393704" top="0.98425196850393704" bottom="0.98425196850393704" header="0" footer="0"/>
  <pageSetup paperSize="5" scale="95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K1160"/>
  <sheetViews>
    <sheetView showGridLines="0" topLeftCell="A7" workbookViewId="0">
      <selection activeCell="D11" sqref="D11"/>
    </sheetView>
  </sheetViews>
  <sheetFormatPr baseColWidth="10" defaultRowHeight="12.75"/>
  <cols>
    <col min="1" max="1" width="6.42578125" style="1" customWidth="1"/>
    <col min="2" max="2" width="27.28515625" style="1" customWidth="1"/>
    <col min="3" max="3" width="8.28515625" style="1" customWidth="1"/>
    <col min="4" max="4" width="22.7109375" style="1" customWidth="1"/>
    <col min="5" max="6" width="7.28515625" style="1" customWidth="1"/>
    <col min="7" max="7" width="8.28515625" style="1" customWidth="1"/>
    <col min="8" max="9" width="19" style="1" customWidth="1"/>
    <col min="10" max="10" width="17" style="1" customWidth="1"/>
    <col min="11" max="16384" width="11.42578125" style="1"/>
  </cols>
  <sheetData>
    <row r="1" spans="1:11">
      <c r="A1" s="205"/>
      <c r="B1" s="206"/>
      <c r="C1" s="221" t="s">
        <v>178</v>
      </c>
      <c r="D1" s="195"/>
      <c r="E1" s="195"/>
      <c r="F1" s="195"/>
      <c r="G1" s="195"/>
      <c r="H1" s="196"/>
      <c r="I1" s="55"/>
      <c r="J1" s="102"/>
    </row>
    <row r="2" spans="1:11">
      <c r="A2" s="207"/>
      <c r="B2" s="208"/>
      <c r="C2" s="222"/>
      <c r="D2" s="197"/>
      <c r="E2" s="197"/>
      <c r="F2" s="197"/>
      <c r="G2" s="197"/>
      <c r="H2" s="198"/>
      <c r="I2" s="55"/>
      <c r="J2" s="102"/>
    </row>
    <row r="3" spans="1:11">
      <c r="A3" s="207"/>
      <c r="B3" s="208"/>
      <c r="C3" s="222"/>
      <c r="D3" s="197"/>
      <c r="E3" s="197"/>
      <c r="F3" s="197"/>
      <c r="G3" s="197"/>
      <c r="H3" s="198"/>
      <c r="I3" s="55" t="s">
        <v>179</v>
      </c>
      <c r="J3" s="103"/>
    </row>
    <row r="4" spans="1:11">
      <c r="A4" s="207"/>
      <c r="B4" s="208"/>
      <c r="C4" s="223"/>
      <c r="D4" s="199"/>
      <c r="E4" s="199"/>
      <c r="F4" s="199"/>
      <c r="G4" s="199"/>
      <c r="H4" s="200"/>
      <c r="I4" s="55" t="s">
        <v>183</v>
      </c>
      <c r="J4" s="103"/>
    </row>
    <row r="5" spans="1:11" ht="13.5">
      <c r="A5" s="207"/>
      <c r="B5" s="208"/>
      <c r="C5" s="192" t="s">
        <v>181</v>
      </c>
      <c r="D5" s="190"/>
      <c r="E5" s="191"/>
      <c r="F5" s="192" t="s">
        <v>182</v>
      </c>
      <c r="G5" s="190"/>
      <c r="H5" s="190"/>
      <c r="I5" s="55"/>
      <c r="J5" s="102"/>
    </row>
    <row r="6" spans="1:11" ht="19.5" customHeight="1">
      <c r="A6" s="209"/>
      <c r="B6" s="210"/>
      <c r="C6" s="192">
        <v>0</v>
      </c>
      <c r="D6" s="190"/>
      <c r="E6" s="191"/>
      <c r="F6" s="192" t="s">
        <v>189</v>
      </c>
      <c r="G6" s="190"/>
      <c r="H6" s="190"/>
      <c r="I6" s="55"/>
      <c r="J6" s="103"/>
      <c r="K6" s="3"/>
    </row>
    <row r="7" spans="1:11" ht="15.75" customHeight="1">
      <c r="A7" s="2"/>
      <c r="B7" s="2"/>
      <c r="C7" s="2"/>
      <c r="D7" s="2"/>
      <c r="E7" s="2"/>
      <c r="F7" s="2"/>
      <c r="G7" s="2"/>
      <c r="H7" s="2"/>
      <c r="I7" s="2"/>
      <c r="J7" s="2"/>
      <c r="K7" s="3"/>
    </row>
    <row r="8" spans="1:11" s="5" customFormat="1" ht="16.5">
      <c r="A8" s="202" t="s">
        <v>6</v>
      </c>
      <c r="B8" s="202"/>
      <c r="C8" s="36"/>
      <c r="D8" s="185" t="s">
        <v>134</v>
      </c>
      <c r="E8" s="185"/>
      <c r="F8" s="185"/>
      <c r="G8" s="185"/>
      <c r="H8" s="185"/>
      <c r="I8" s="59" t="str">
        <f>'POA-01'!F8</f>
        <v>CODIGO</v>
      </c>
      <c r="J8" s="34" t="str">
        <f>'POA-01'!G8</f>
        <v>0530-0900-1</v>
      </c>
      <c r="K8" s="6"/>
    </row>
    <row r="9" spans="1:11" s="5" customFormat="1" ht="15" customHeight="1">
      <c r="A9" s="36"/>
      <c r="B9" s="36"/>
      <c r="C9" s="36"/>
      <c r="D9" s="63"/>
      <c r="E9" s="63"/>
      <c r="F9" s="63"/>
      <c r="G9" s="63"/>
      <c r="H9" s="63"/>
      <c r="I9" s="63"/>
      <c r="J9" s="63"/>
      <c r="K9" s="6"/>
    </row>
    <row r="10" spans="1:11" s="5" customFormat="1" ht="16.5">
      <c r="A10" s="185" t="s">
        <v>7</v>
      </c>
      <c r="B10" s="185"/>
      <c r="C10" s="64"/>
      <c r="D10" s="104">
        <f>'POA-01'!C10</f>
        <v>150000000</v>
      </c>
      <c r="E10" s="63"/>
      <c r="F10" s="63"/>
      <c r="G10" s="63"/>
      <c r="H10" s="63"/>
      <c r="I10" s="63"/>
      <c r="J10" s="63"/>
      <c r="K10" s="6"/>
    </row>
    <row r="11" spans="1:11" s="5" customFormat="1" ht="16.5">
      <c r="A11" s="185" t="s">
        <v>9</v>
      </c>
      <c r="B11" s="185"/>
      <c r="C11" s="64"/>
      <c r="D11" s="105">
        <v>0</v>
      </c>
      <c r="E11" s="63"/>
      <c r="F11" s="63"/>
      <c r="G11" s="63"/>
      <c r="H11" s="63"/>
      <c r="I11" s="63"/>
      <c r="J11" s="63"/>
      <c r="K11" s="6"/>
    </row>
    <row r="12" spans="1:11" s="5" customFormat="1" ht="15" customHeight="1">
      <c r="A12" s="185" t="s">
        <v>165</v>
      </c>
      <c r="B12" s="185"/>
      <c r="C12" s="64"/>
      <c r="D12" s="105">
        <f>D10</f>
        <v>150000000</v>
      </c>
      <c r="E12" s="63"/>
      <c r="F12" s="63"/>
      <c r="G12" s="63"/>
      <c r="H12" s="63"/>
      <c r="I12" s="63"/>
      <c r="J12" s="63"/>
      <c r="K12" s="6"/>
    </row>
    <row r="13" spans="1:11">
      <c r="A13" s="33"/>
      <c r="B13" s="33"/>
      <c r="C13" s="33"/>
      <c r="D13" s="33"/>
      <c r="E13" s="33"/>
      <c r="F13" s="33"/>
      <c r="G13" s="33"/>
      <c r="H13" s="33"/>
      <c r="I13" s="33"/>
      <c r="J13" s="33"/>
    </row>
    <row r="14" spans="1:11" s="7" customFormat="1" ht="14.25" thickBot="1">
      <c r="A14" s="40" t="s">
        <v>40</v>
      </c>
      <c r="B14" s="40"/>
      <c r="C14" s="40"/>
      <c r="D14" s="40"/>
      <c r="E14" s="40"/>
      <c r="F14" s="40"/>
      <c r="G14" s="40"/>
      <c r="H14" s="40"/>
      <c r="I14" s="40"/>
      <c r="J14" s="42" t="s">
        <v>46</v>
      </c>
    </row>
    <row r="15" spans="1:11" s="8" customFormat="1" ht="12.75" customHeight="1">
      <c r="A15" s="211" t="s">
        <v>49</v>
      </c>
      <c r="B15" s="186" t="s">
        <v>14</v>
      </c>
      <c r="C15" s="44"/>
      <c r="D15" s="186" t="s">
        <v>25</v>
      </c>
      <c r="E15" s="237" t="s">
        <v>0</v>
      </c>
      <c r="F15" s="238"/>
      <c r="G15" s="239"/>
      <c r="H15" s="235" t="s">
        <v>43</v>
      </c>
      <c r="I15" s="235" t="s">
        <v>42</v>
      </c>
      <c r="J15" s="188" t="s">
        <v>2</v>
      </c>
    </row>
    <row r="16" spans="1:11" s="8" customFormat="1" ht="18.75" thickBot="1">
      <c r="A16" s="212"/>
      <c r="B16" s="224"/>
      <c r="C16" s="46" t="s">
        <v>173</v>
      </c>
      <c r="D16" s="224"/>
      <c r="E16" s="68" t="s">
        <v>41</v>
      </c>
      <c r="F16" s="68" t="s">
        <v>3</v>
      </c>
      <c r="G16" s="68" t="s">
        <v>4</v>
      </c>
      <c r="H16" s="236"/>
      <c r="I16" s="236"/>
      <c r="J16" s="189"/>
    </row>
    <row r="17" spans="1:10" s="4" customFormat="1" ht="13.5">
      <c r="A17" s="215" t="s">
        <v>44</v>
      </c>
      <c r="B17" s="215"/>
      <c r="C17" s="215"/>
      <c r="D17" s="215"/>
      <c r="E17" s="215"/>
      <c r="F17" s="215"/>
      <c r="G17" s="215"/>
      <c r="H17" s="215"/>
      <c r="I17" s="215"/>
      <c r="J17" s="215"/>
    </row>
    <row r="18" spans="1:10" s="4" customFormat="1" ht="15" customHeight="1">
      <c r="A18" s="78">
        <v>1</v>
      </c>
      <c r="B18" s="74" t="s">
        <v>161</v>
      </c>
      <c r="C18" s="72" t="s">
        <v>175</v>
      </c>
      <c r="D18" s="108">
        <v>0</v>
      </c>
      <c r="E18" s="72"/>
      <c r="F18" s="72"/>
      <c r="G18" s="72"/>
      <c r="H18" s="69"/>
      <c r="I18" s="74"/>
      <c r="J18" s="74"/>
    </row>
    <row r="19" spans="1:10" s="4" customFormat="1" ht="13.5">
      <c r="A19" s="78"/>
      <c r="B19" s="74"/>
      <c r="C19" s="74"/>
      <c r="D19" s="108">
        <v>0</v>
      </c>
      <c r="E19" s="72"/>
      <c r="F19" s="72"/>
      <c r="G19" s="72"/>
      <c r="H19" s="74"/>
      <c r="I19" s="74"/>
      <c r="J19" s="74"/>
    </row>
    <row r="20" spans="1:10" s="4" customFormat="1" ht="13.5">
      <c r="A20" s="78"/>
      <c r="B20" s="74"/>
      <c r="C20" s="74"/>
      <c r="D20" s="109">
        <v>0</v>
      </c>
      <c r="E20" s="74"/>
      <c r="F20" s="74"/>
      <c r="G20" s="74"/>
      <c r="H20" s="74"/>
      <c r="I20" s="74"/>
      <c r="J20" s="74"/>
    </row>
    <row r="21" spans="1:10" s="4" customFormat="1" ht="13.5">
      <c r="A21" s="78"/>
      <c r="B21" s="74"/>
      <c r="C21" s="74"/>
      <c r="D21" s="109">
        <v>0</v>
      </c>
      <c r="E21" s="74"/>
      <c r="F21" s="74"/>
      <c r="G21" s="74"/>
      <c r="H21" s="74"/>
      <c r="I21" s="74"/>
      <c r="J21" s="74"/>
    </row>
    <row r="22" spans="1:10" s="4" customFormat="1" ht="13.5">
      <c r="A22" s="78"/>
      <c r="B22" s="74"/>
      <c r="C22" s="74"/>
      <c r="D22" s="109">
        <v>0</v>
      </c>
      <c r="E22" s="74"/>
      <c r="F22" s="74"/>
      <c r="G22" s="74"/>
      <c r="H22" s="74"/>
      <c r="I22" s="74"/>
      <c r="J22" s="74"/>
    </row>
    <row r="23" spans="1:10" s="4" customFormat="1" ht="12.75" customHeight="1">
      <c r="A23" s="231" t="s">
        <v>29</v>
      </c>
      <c r="B23" s="231"/>
      <c r="C23" s="106"/>
      <c r="D23" s="110">
        <f>SUM(D18:D22)</f>
        <v>0</v>
      </c>
      <c r="E23" s="81"/>
      <c r="F23" s="81"/>
      <c r="G23" s="81"/>
      <c r="H23" s="81"/>
      <c r="I23" s="81"/>
      <c r="J23" s="81"/>
    </row>
    <row r="24" spans="1:10" s="4" customFormat="1" ht="12" customHeight="1">
      <c r="A24" s="232" t="s">
        <v>45</v>
      </c>
      <c r="B24" s="233"/>
      <c r="C24" s="233"/>
      <c r="D24" s="234"/>
      <c r="E24" s="81"/>
      <c r="F24" s="81"/>
      <c r="G24" s="81"/>
      <c r="H24" s="81"/>
      <c r="I24" s="81"/>
      <c r="J24" s="81"/>
    </row>
    <row r="25" spans="1:10" s="4" customFormat="1" ht="13.5">
      <c r="A25" s="78">
        <v>1</v>
      </c>
      <c r="B25" s="74"/>
      <c r="C25" s="74"/>
      <c r="D25" s="109">
        <v>0</v>
      </c>
      <c r="E25" s="72"/>
      <c r="F25" s="72"/>
      <c r="G25" s="72"/>
      <c r="H25" s="74"/>
      <c r="I25" s="74"/>
      <c r="J25" s="74"/>
    </row>
    <row r="26" spans="1:10" s="4" customFormat="1" ht="13.5" hidden="1">
      <c r="A26" s="78"/>
      <c r="B26" s="74"/>
      <c r="C26" s="74"/>
      <c r="D26" s="108"/>
      <c r="E26" s="72"/>
      <c r="F26" s="72"/>
      <c r="G26" s="72"/>
      <c r="H26" s="74"/>
      <c r="I26" s="74"/>
      <c r="J26" s="74"/>
    </row>
    <row r="27" spans="1:10" s="4" customFormat="1" ht="13.5">
      <c r="A27" s="78">
        <v>2</v>
      </c>
      <c r="B27" s="49"/>
      <c r="C27" s="49"/>
      <c r="D27" s="109">
        <v>0</v>
      </c>
      <c r="E27" s="72"/>
      <c r="F27" s="72"/>
      <c r="G27" s="72"/>
      <c r="H27" s="81"/>
      <c r="I27" s="81"/>
      <c r="J27" s="72"/>
    </row>
    <row r="28" spans="1:10" s="4" customFormat="1" ht="13.5">
      <c r="A28" s="78">
        <v>3</v>
      </c>
      <c r="B28" s="49"/>
      <c r="C28" s="49"/>
      <c r="D28" s="109">
        <v>0</v>
      </c>
      <c r="E28" s="72"/>
      <c r="F28" s="72"/>
      <c r="G28" s="72"/>
      <c r="H28" s="81"/>
      <c r="I28" s="81"/>
      <c r="J28" s="72"/>
    </row>
    <row r="29" spans="1:10" s="4" customFormat="1" ht="13.5">
      <c r="A29" s="78">
        <v>4</v>
      </c>
      <c r="B29" s="49"/>
      <c r="C29" s="49"/>
      <c r="D29" s="109">
        <v>0</v>
      </c>
      <c r="E29" s="72"/>
      <c r="F29" s="72"/>
      <c r="G29" s="72"/>
      <c r="H29" s="81"/>
      <c r="I29" s="81"/>
      <c r="J29" s="72"/>
    </row>
    <row r="30" spans="1:10" s="4" customFormat="1" ht="13.5">
      <c r="A30" s="78">
        <v>5</v>
      </c>
      <c r="B30" s="49"/>
      <c r="C30" s="49"/>
      <c r="D30" s="109">
        <v>0</v>
      </c>
      <c r="E30" s="72"/>
      <c r="F30" s="72"/>
      <c r="G30" s="72"/>
      <c r="H30" s="81"/>
      <c r="I30" s="81"/>
      <c r="J30" s="72"/>
    </row>
    <row r="31" spans="1:10" s="4" customFormat="1" ht="13.5">
      <c r="A31" s="78">
        <v>6</v>
      </c>
      <c r="B31" s="49"/>
      <c r="C31" s="49"/>
      <c r="D31" s="109">
        <v>0</v>
      </c>
      <c r="E31" s="72"/>
      <c r="F31" s="72"/>
      <c r="G31" s="72"/>
      <c r="H31" s="81"/>
      <c r="I31" s="81"/>
      <c r="J31" s="72"/>
    </row>
    <row r="32" spans="1:10" s="4" customFormat="1" ht="13.5">
      <c r="A32" s="78">
        <v>7</v>
      </c>
      <c r="B32" s="49"/>
      <c r="C32" s="49"/>
      <c r="D32" s="109">
        <v>0</v>
      </c>
      <c r="E32" s="72"/>
      <c r="F32" s="72"/>
      <c r="G32" s="72"/>
      <c r="H32" s="81"/>
      <c r="I32" s="81"/>
      <c r="J32" s="72"/>
    </row>
    <row r="33" spans="1:10" s="4" customFormat="1" ht="13.5" customHeight="1">
      <c r="A33" s="81" t="s">
        <v>29</v>
      </c>
      <c r="B33" s="81"/>
      <c r="C33" s="181"/>
      <c r="D33" s="107">
        <f>SUM(D25:D32)</f>
        <v>0</v>
      </c>
      <c r="E33" s="182"/>
      <c r="F33" s="182"/>
      <c r="G33" s="182"/>
      <c r="H33" s="183"/>
      <c r="I33" s="183"/>
      <c r="J33" s="183"/>
    </row>
    <row r="34" spans="1:10" s="4" customFormat="1" ht="11.25">
      <c r="A34" s="10"/>
      <c r="B34" s="10"/>
      <c r="C34" s="10"/>
      <c r="D34" s="10"/>
      <c r="E34" s="10"/>
      <c r="F34" s="10"/>
      <c r="G34" s="10"/>
      <c r="H34" s="10"/>
      <c r="I34" s="10"/>
      <c r="J34" s="10"/>
    </row>
    <row r="35" spans="1:10" s="4" customFormat="1" ht="11.25">
      <c r="A35" s="10"/>
      <c r="B35" s="10"/>
      <c r="C35" s="10"/>
      <c r="D35" s="10"/>
      <c r="E35" s="10"/>
      <c r="F35" s="10"/>
      <c r="G35" s="10"/>
      <c r="H35" s="10"/>
      <c r="I35" s="10"/>
      <c r="J35" s="10"/>
    </row>
    <row r="36" spans="1:10" s="4" customFormat="1" ht="11.25">
      <c r="A36" s="10"/>
      <c r="B36" s="10"/>
      <c r="C36" s="10"/>
      <c r="D36" s="10"/>
      <c r="E36" s="10"/>
      <c r="F36" s="10"/>
      <c r="G36" s="10"/>
      <c r="H36" s="10"/>
      <c r="I36" s="10"/>
      <c r="J36" s="10"/>
    </row>
    <row r="37" spans="1:10" s="4" customFormat="1" ht="11.25">
      <c r="A37" s="10"/>
      <c r="B37" s="10"/>
      <c r="C37" s="10"/>
      <c r="D37" s="10"/>
      <c r="E37" s="10"/>
      <c r="F37" s="10"/>
      <c r="G37" s="10"/>
      <c r="H37" s="10"/>
      <c r="I37" s="10"/>
      <c r="J37" s="10"/>
    </row>
    <row r="38" spans="1:10" s="4" customFormat="1" ht="11.25">
      <c r="A38" s="10"/>
      <c r="B38" s="10"/>
      <c r="C38" s="10"/>
      <c r="D38" s="10"/>
      <c r="E38" s="10"/>
      <c r="F38" s="10"/>
      <c r="G38" s="10"/>
      <c r="H38" s="10"/>
      <c r="I38" s="10"/>
      <c r="J38" s="10"/>
    </row>
    <row r="39" spans="1:10" s="4" customFormat="1" ht="11.25">
      <c r="A39" s="10"/>
      <c r="B39" s="10"/>
      <c r="C39" s="10"/>
      <c r="D39" s="10"/>
      <c r="E39" s="10"/>
      <c r="F39" s="10"/>
      <c r="G39" s="10"/>
      <c r="H39" s="10"/>
      <c r="I39" s="10"/>
      <c r="J39" s="10"/>
    </row>
    <row r="40" spans="1:10" s="4" customFormat="1" ht="11.25">
      <c r="A40" s="10"/>
      <c r="B40" s="10"/>
      <c r="C40" s="10"/>
      <c r="D40" s="10"/>
      <c r="E40" s="10"/>
      <c r="F40" s="10"/>
      <c r="G40" s="10"/>
      <c r="H40" s="10"/>
      <c r="I40" s="10"/>
      <c r="J40" s="10"/>
    </row>
    <row r="41" spans="1:10" s="4" customFormat="1" ht="11.25">
      <c r="A41" s="10"/>
      <c r="B41" s="10"/>
      <c r="C41" s="10"/>
      <c r="D41" s="10"/>
      <c r="E41" s="10"/>
      <c r="F41" s="10"/>
      <c r="G41" s="10"/>
      <c r="H41" s="10"/>
      <c r="I41" s="10"/>
      <c r="J41" s="10"/>
    </row>
    <row r="42" spans="1:10" s="4" customFormat="1" ht="11.25">
      <c r="A42" s="10"/>
      <c r="B42" s="10"/>
      <c r="C42" s="10"/>
      <c r="D42" s="10"/>
      <c r="E42" s="10"/>
      <c r="F42" s="10"/>
      <c r="G42" s="10"/>
      <c r="H42" s="10"/>
      <c r="I42" s="10"/>
      <c r="J42" s="10"/>
    </row>
    <row r="43" spans="1:10" s="4" customFormat="1" ht="11.25">
      <c r="A43" s="10"/>
      <c r="B43" s="10"/>
      <c r="C43" s="10"/>
      <c r="D43" s="10"/>
      <c r="E43" s="10"/>
      <c r="F43" s="10"/>
      <c r="G43" s="10"/>
      <c r="H43" s="10"/>
      <c r="I43" s="10"/>
      <c r="J43" s="10"/>
    </row>
    <row r="44" spans="1:10" s="4" customFormat="1" ht="11.25">
      <c r="A44" s="10"/>
      <c r="B44" s="10"/>
      <c r="C44" s="10"/>
      <c r="D44" s="10"/>
      <c r="E44" s="10"/>
      <c r="F44" s="10"/>
      <c r="G44" s="10"/>
      <c r="H44" s="10"/>
      <c r="I44" s="10"/>
      <c r="J44" s="10"/>
    </row>
    <row r="45" spans="1:10" s="4" customFormat="1" ht="11.25">
      <c r="A45" s="10"/>
      <c r="B45" s="10"/>
      <c r="C45" s="10"/>
      <c r="D45" s="10"/>
      <c r="E45" s="10"/>
      <c r="F45" s="10"/>
      <c r="G45" s="10"/>
      <c r="H45" s="10"/>
      <c r="I45" s="10"/>
      <c r="J45" s="10"/>
    </row>
    <row r="46" spans="1:10" s="4" customFormat="1" ht="11.25">
      <c r="A46" s="10"/>
      <c r="B46" s="10"/>
      <c r="C46" s="10"/>
      <c r="D46" s="10"/>
      <c r="E46" s="10"/>
      <c r="F46" s="10"/>
      <c r="G46" s="10"/>
      <c r="H46" s="10"/>
      <c r="I46" s="10"/>
      <c r="J46" s="10"/>
    </row>
    <row r="47" spans="1:10" s="4" customFormat="1" ht="11.25">
      <c r="A47" s="10"/>
      <c r="B47" s="10"/>
      <c r="C47" s="10"/>
      <c r="D47" s="10"/>
      <c r="E47" s="10"/>
      <c r="F47" s="10"/>
      <c r="G47" s="10"/>
      <c r="H47" s="10"/>
      <c r="I47" s="10"/>
      <c r="J47" s="10"/>
    </row>
    <row r="48" spans="1:10" s="4" customFormat="1" ht="11.25"/>
    <row r="49" s="4" customFormat="1" ht="11.25"/>
    <row r="50" s="4" customFormat="1" ht="11.25"/>
    <row r="51" s="4" customFormat="1" ht="11.25"/>
    <row r="52" s="4" customFormat="1" ht="11.25"/>
    <row r="53" s="4" customFormat="1" ht="11.25"/>
    <row r="54" s="4" customFormat="1" ht="11.25"/>
    <row r="55" s="4" customFormat="1" ht="11.25"/>
    <row r="56" s="4" customFormat="1" ht="11.25"/>
    <row r="57" s="4" customFormat="1" ht="11.25"/>
    <row r="58" s="4" customFormat="1" ht="11.25"/>
    <row r="59" s="4" customFormat="1" ht="11.25"/>
    <row r="60" s="4" customFormat="1" ht="11.25"/>
    <row r="61" s="4" customFormat="1" ht="11.25"/>
    <row r="62" s="4" customFormat="1" ht="11.25"/>
    <row r="63" s="4" customFormat="1" ht="11.25"/>
    <row r="64" s="4" customFormat="1" ht="11.25"/>
    <row r="65" s="4" customFormat="1" ht="11.25"/>
    <row r="66" s="4" customFormat="1" ht="11.25"/>
    <row r="67" s="4" customFormat="1" ht="11.25"/>
    <row r="68" s="4" customFormat="1" ht="11.25"/>
    <row r="69" s="4" customFormat="1" ht="11.25"/>
    <row r="70" s="4" customFormat="1" ht="11.25"/>
    <row r="71" s="4" customFormat="1" ht="11.25"/>
    <row r="72" s="4" customFormat="1" ht="11.25"/>
    <row r="73" s="4" customFormat="1" ht="11.25"/>
    <row r="74" s="4" customFormat="1" ht="11.25"/>
    <row r="75" s="4" customFormat="1" ht="11.25"/>
    <row r="76" s="4" customFormat="1" ht="11.25"/>
    <row r="77" s="4" customFormat="1" ht="11.25"/>
    <row r="78" s="4" customFormat="1" ht="11.25"/>
    <row r="79" s="4" customFormat="1" ht="11.25"/>
    <row r="80" s="4" customFormat="1" ht="11.25"/>
    <row r="81" s="4" customFormat="1" ht="11.25"/>
    <row r="82" s="4" customFormat="1" ht="11.25"/>
    <row r="83" s="4" customFormat="1" ht="11.25"/>
    <row r="84" s="4" customFormat="1" ht="11.25"/>
    <row r="85" s="4" customFormat="1" ht="11.25"/>
    <row r="86" s="4" customFormat="1" ht="11.25"/>
    <row r="87" s="4" customFormat="1" ht="11.25"/>
    <row r="88" s="4" customFormat="1" ht="11.25"/>
    <row r="89" s="4" customFormat="1" ht="11.25"/>
    <row r="90" s="4" customFormat="1" ht="11.25"/>
    <row r="91" s="4" customFormat="1" ht="11.25"/>
    <row r="92" s="4" customFormat="1" ht="11.25"/>
    <row r="93" s="4" customFormat="1" ht="11.25"/>
    <row r="94" s="4" customFormat="1" ht="11.25"/>
    <row r="95" s="4" customFormat="1" ht="11.25"/>
    <row r="96" s="4" customFormat="1" ht="11.25"/>
    <row r="97" s="4" customFormat="1" ht="11.25"/>
    <row r="98" s="4" customFormat="1" ht="11.25"/>
    <row r="99" s="4" customFormat="1" ht="11.25"/>
    <row r="100" s="4" customFormat="1" ht="11.25"/>
    <row r="101" s="4" customFormat="1" ht="11.25"/>
    <row r="102" s="4" customFormat="1" ht="11.25"/>
    <row r="103" s="4" customFormat="1" ht="11.25"/>
    <row r="104" s="4" customFormat="1" ht="11.25"/>
    <row r="105" s="4" customFormat="1" ht="11.25"/>
    <row r="106" s="4" customFormat="1" ht="11.25"/>
    <row r="107" s="4" customFormat="1" ht="11.25"/>
    <row r="108" s="4" customFormat="1" ht="11.25"/>
    <row r="109" s="4" customFormat="1" ht="11.25"/>
    <row r="110" s="4" customFormat="1" ht="11.25"/>
    <row r="111" s="4" customFormat="1" ht="11.25"/>
    <row r="112" s="4" customFormat="1" ht="11.25"/>
    <row r="113" s="4" customFormat="1" ht="11.25"/>
    <row r="114" s="4" customFormat="1" ht="11.25"/>
    <row r="115" s="4" customFormat="1" ht="11.25"/>
    <row r="116" s="4" customFormat="1" ht="11.25"/>
    <row r="117" s="4" customFormat="1" ht="11.25"/>
    <row r="118" s="4" customFormat="1" ht="11.25"/>
    <row r="119" s="4" customFormat="1" ht="11.25"/>
    <row r="120" s="4" customFormat="1" ht="11.25"/>
    <row r="121" s="4" customFormat="1" ht="11.25"/>
    <row r="122" s="4" customFormat="1" ht="11.25"/>
    <row r="123" s="4" customFormat="1" ht="11.25"/>
    <row r="124" s="4" customFormat="1" ht="11.25"/>
    <row r="125" s="4" customFormat="1" ht="11.25"/>
    <row r="126" s="4" customFormat="1" ht="11.25"/>
    <row r="127" s="4" customFormat="1" ht="11.25"/>
    <row r="128" s="4" customFormat="1" ht="11.25"/>
    <row r="129" s="4" customFormat="1" ht="11.25"/>
    <row r="130" s="4" customFormat="1" ht="11.25"/>
    <row r="131" s="4" customFormat="1" ht="11.25"/>
    <row r="132" s="4" customFormat="1" ht="11.25"/>
    <row r="133" s="4" customFormat="1" ht="11.25"/>
    <row r="134" s="4" customFormat="1" ht="11.25"/>
    <row r="135" s="4" customFormat="1" ht="11.25"/>
    <row r="136" s="4" customFormat="1" ht="11.25"/>
    <row r="137" s="4" customFormat="1" ht="11.25"/>
    <row r="138" s="4" customFormat="1" ht="11.25"/>
    <row r="139" s="4" customFormat="1" ht="11.25"/>
    <row r="140" s="4" customFormat="1" ht="11.25"/>
    <row r="141" s="4" customFormat="1" ht="11.25"/>
    <row r="142" s="4" customFormat="1" ht="11.25"/>
    <row r="143" s="4" customFormat="1" ht="11.25"/>
    <row r="144" s="4" customFormat="1" ht="11.25"/>
    <row r="145" s="4" customFormat="1" ht="11.25"/>
    <row r="146" s="4" customFormat="1" ht="11.25"/>
    <row r="147" s="4" customFormat="1" ht="11.25"/>
    <row r="148" s="4" customFormat="1" ht="11.25"/>
    <row r="149" s="4" customFormat="1" ht="11.25"/>
    <row r="150" s="4" customFormat="1" ht="11.25"/>
    <row r="151" s="4" customFormat="1" ht="11.25"/>
    <row r="152" s="4" customFormat="1" ht="11.25"/>
    <row r="153" s="4" customFormat="1" ht="11.25"/>
    <row r="154" s="4" customFormat="1" ht="11.25"/>
    <row r="155" s="4" customFormat="1" ht="11.25"/>
    <row r="156" s="4" customFormat="1" ht="11.25"/>
    <row r="157" s="4" customFormat="1" ht="11.25"/>
    <row r="158" s="4" customFormat="1" ht="11.25"/>
    <row r="159" s="4" customFormat="1" ht="11.25"/>
    <row r="160" s="4" customFormat="1" ht="11.25"/>
    <row r="161" s="4" customFormat="1" ht="11.25"/>
    <row r="162" s="4" customFormat="1" ht="11.25"/>
    <row r="163" s="4" customFormat="1" ht="11.25"/>
    <row r="164" s="4" customFormat="1" ht="11.25"/>
    <row r="165" s="4" customFormat="1" ht="11.25"/>
    <row r="166" s="4" customFormat="1" ht="11.25"/>
    <row r="167" s="4" customFormat="1" ht="11.25"/>
    <row r="168" s="4" customFormat="1" ht="11.25"/>
    <row r="169" s="4" customFormat="1" ht="11.25"/>
    <row r="170" s="4" customFormat="1" ht="11.25"/>
    <row r="171" s="4" customFormat="1" ht="11.25"/>
    <row r="172" s="4" customFormat="1" ht="11.25"/>
    <row r="173" s="4" customFormat="1" ht="11.25"/>
    <row r="174" s="4" customFormat="1" ht="11.25"/>
    <row r="175" s="4" customFormat="1" ht="11.25"/>
    <row r="176" s="4" customFormat="1" ht="11.25"/>
    <row r="177" s="4" customFormat="1" ht="11.25"/>
    <row r="178" s="4" customFormat="1" ht="11.25"/>
    <row r="179" s="4" customFormat="1" ht="11.25"/>
    <row r="180" s="4" customFormat="1" ht="11.25"/>
    <row r="181" s="4" customFormat="1" ht="11.25"/>
    <row r="182" s="4" customFormat="1" ht="11.25"/>
    <row r="183" s="4" customFormat="1" ht="11.25"/>
    <row r="184" s="4" customFormat="1" ht="11.25"/>
    <row r="185" s="4" customFormat="1" ht="11.25"/>
    <row r="186" s="4" customFormat="1" ht="11.25"/>
    <row r="187" s="4" customFormat="1" ht="11.25"/>
    <row r="188" s="4" customFormat="1" ht="11.25"/>
    <row r="189" s="4" customFormat="1" ht="11.25"/>
    <row r="190" s="4" customFormat="1" ht="11.25"/>
    <row r="191" s="4" customFormat="1" ht="11.25"/>
    <row r="192" s="4" customFormat="1" ht="11.25"/>
    <row r="193" s="4" customFormat="1" ht="11.25"/>
    <row r="194" s="4" customFormat="1" ht="11.25"/>
    <row r="195" s="4" customFormat="1" ht="11.25"/>
    <row r="196" s="4" customFormat="1" ht="11.25"/>
    <row r="197" s="4" customFormat="1" ht="11.25"/>
    <row r="198" s="4" customFormat="1" ht="11.25"/>
    <row r="199" s="4" customFormat="1" ht="11.25"/>
    <row r="200" s="4" customFormat="1" ht="11.25"/>
    <row r="201" s="4" customFormat="1" ht="11.25"/>
    <row r="202" s="4" customFormat="1" ht="11.25"/>
    <row r="203" s="4" customFormat="1" ht="11.25"/>
    <row r="204" s="4" customFormat="1" ht="11.25"/>
    <row r="205" s="4" customFormat="1" ht="11.25"/>
    <row r="206" s="4" customFormat="1" ht="11.25"/>
    <row r="207" s="4" customFormat="1" ht="11.25"/>
    <row r="208" s="4" customFormat="1" ht="11.25"/>
    <row r="209" s="4" customFormat="1" ht="11.25"/>
    <row r="210" s="4" customFormat="1" ht="11.25"/>
    <row r="211" s="4" customFormat="1" ht="11.25"/>
    <row r="212" s="4" customFormat="1" ht="11.25"/>
    <row r="213" s="4" customFormat="1" ht="11.25"/>
    <row r="214" s="4" customFormat="1" ht="11.25"/>
    <row r="215" s="4" customFormat="1" ht="11.25"/>
    <row r="216" s="4" customFormat="1" ht="11.25"/>
    <row r="217" s="4" customFormat="1" ht="11.25"/>
    <row r="218" s="4" customFormat="1" ht="11.25"/>
    <row r="219" s="4" customFormat="1" ht="11.25"/>
    <row r="220" s="4" customFormat="1" ht="11.25"/>
    <row r="221" s="4" customFormat="1" ht="11.25"/>
    <row r="222" s="4" customFormat="1" ht="11.25"/>
    <row r="223" s="4" customFormat="1" ht="11.25"/>
    <row r="224" s="4" customFormat="1" ht="11.25"/>
    <row r="225" s="4" customFormat="1" ht="11.25"/>
    <row r="226" s="4" customFormat="1" ht="11.25"/>
    <row r="227" s="4" customFormat="1" ht="11.25"/>
    <row r="228" s="4" customFormat="1" ht="11.25"/>
    <row r="229" s="4" customFormat="1" ht="11.25"/>
    <row r="230" s="4" customFormat="1" ht="11.25"/>
    <row r="231" s="4" customFormat="1" ht="11.25"/>
    <row r="232" s="4" customFormat="1" ht="11.25"/>
    <row r="233" s="4" customFormat="1" ht="11.25"/>
    <row r="234" s="4" customFormat="1" ht="11.25"/>
    <row r="235" s="4" customFormat="1" ht="11.25"/>
    <row r="236" s="4" customFormat="1" ht="11.25"/>
    <row r="237" s="4" customFormat="1" ht="11.25"/>
    <row r="238" s="4" customFormat="1" ht="11.25"/>
    <row r="239" s="4" customFormat="1" ht="11.25"/>
    <row r="240" s="4" customFormat="1" ht="11.25"/>
    <row r="241" s="4" customFormat="1" ht="11.25"/>
    <row r="242" s="4" customFormat="1" ht="11.25"/>
    <row r="243" s="4" customFormat="1" ht="11.25"/>
    <row r="244" s="4" customFormat="1" ht="11.25"/>
    <row r="245" s="4" customFormat="1" ht="11.25"/>
    <row r="246" s="4" customFormat="1" ht="11.25"/>
    <row r="247" s="4" customFormat="1" ht="11.25"/>
    <row r="248" s="4" customFormat="1" ht="11.25"/>
    <row r="249" s="4" customFormat="1" ht="11.25"/>
    <row r="250" s="4" customFormat="1" ht="11.25"/>
    <row r="251" s="4" customFormat="1" ht="11.25"/>
    <row r="252" s="4" customFormat="1" ht="11.25"/>
    <row r="253" s="4" customFormat="1" ht="11.25"/>
    <row r="254" s="4" customFormat="1" ht="11.25"/>
    <row r="255" s="4" customFormat="1" ht="11.25"/>
    <row r="256" s="4" customFormat="1" ht="11.25"/>
    <row r="257" s="4" customFormat="1" ht="11.25"/>
    <row r="258" s="4" customFormat="1" ht="11.25"/>
    <row r="259" s="4" customFormat="1" ht="11.25"/>
    <row r="260" s="4" customFormat="1" ht="11.25"/>
    <row r="261" s="4" customFormat="1" ht="11.25"/>
    <row r="262" s="4" customFormat="1" ht="11.25"/>
    <row r="263" s="4" customFormat="1" ht="11.25"/>
    <row r="264" s="4" customFormat="1" ht="11.25"/>
    <row r="265" s="4" customFormat="1" ht="11.25"/>
    <row r="266" s="4" customFormat="1" ht="11.25"/>
    <row r="267" s="4" customFormat="1" ht="11.25"/>
    <row r="268" s="4" customFormat="1" ht="11.25"/>
    <row r="269" s="4" customFormat="1" ht="11.25"/>
    <row r="270" s="4" customFormat="1" ht="11.25"/>
    <row r="271" s="4" customFormat="1" ht="11.25"/>
    <row r="272" s="4" customFormat="1" ht="11.25"/>
    <row r="273" s="4" customFormat="1" ht="11.25"/>
    <row r="274" s="4" customFormat="1" ht="11.25"/>
    <row r="275" s="4" customFormat="1" ht="11.25"/>
    <row r="276" s="4" customFormat="1" ht="11.25"/>
    <row r="277" s="4" customFormat="1" ht="11.25"/>
    <row r="278" s="4" customFormat="1" ht="11.25"/>
    <row r="279" s="4" customFormat="1" ht="11.25"/>
    <row r="280" s="4" customFormat="1" ht="11.25"/>
    <row r="281" s="4" customFormat="1" ht="11.25"/>
    <row r="282" s="4" customFormat="1" ht="11.25"/>
    <row r="283" s="4" customFormat="1" ht="11.25"/>
    <row r="284" s="4" customFormat="1" ht="11.25"/>
    <row r="285" s="4" customFormat="1" ht="11.25"/>
    <row r="286" s="4" customFormat="1" ht="11.25"/>
    <row r="287" s="4" customFormat="1" ht="11.25"/>
    <row r="288" s="4" customFormat="1" ht="11.25"/>
    <row r="289" s="4" customFormat="1" ht="11.25"/>
    <row r="290" s="4" customFormat="1" ht="11.25"/>
    <row r="291" s="4" customFormat="1" ht="11.25"/>
    <row r="292" s="4" customFormat="1" ht="11.25"/>
    <row r="293" s="4" customFormat="1" ht="11.25"/>
    <row r="294" s="4" customFormat="1" ht="11.25"/>
    <row r="295" s="4" customFormat="1" ht="11.25"/>
    <row r="296" s="4" customFormat="1" ht="11.25"/>
    <row r="297" s="4" customFormat="1" ht="11.25"/>
    <row r="298" s="4" customFormat="1" ht="11.25"/>
    <row r="299" s="4" customFormat="1" ht="11.25"/>
    <row r="300" s="4" customFormat="1" ht="11.25"/>
    <row r="301" s="4" customFormat="1" ht="11.25"/>
    <row r="302" s="4" customFormat="1" ht="11.25"/>
    <row r="303" s="4" customFormat="1" ht="11.25"/>
    <row r="304" s="4" customFormat="1" ht="11.25"/>
    <row r="305" s="4" customFormat="1" ht="11.25"/>
    <row r="306" s="4" customFormat="1" ht="11.25"/>
    <row r="307" s="4" customFormat="1" ht="11.25"/>
    <row r="308" s="4" customFormat="1" ht="11.25"/>
    <row r="309" s="4" customFormat="1" ht="11.25"/>
    <row r="310" s="4" customFormat="1" ht="11.25"/>
    <row r="311" s="4" customFormat="1" ht="11.25"/>
    <row r="312" s="4" customFormat="1" ht="11.25"/>
    <row r="313" s="4" customFormat="1" ht="11.25"/>
    <row r="314" s="4" customFormat="1" ht="11.25"/>
    <row r="315" s="4" customFormat="1" ht="11.25"/>
    <row r="316" s="4" customFormat="1" ht="11.25"/>
    <row r="317" s="4" customFormat="1" ht="11.25"/>
    <row r="318" s="4" customFormat="1" ht="11.25"/>
    <row r="319" s="4" customFormat="1" ht="11.25"/>
    <row r="320" s="4" customFormat="1" ht="11.25"/>
    <row r="321" s="4" customFormat="1" ht="11.25"/>
    <row r="322" s="4" customFormat="1" ht="11.25"/>
    <row r="323" s="4" customFormat="1" ht="11.25"/>
    <row r="324" s="4" customFormat="1" ht="11.25"/>
    <row r="325" s="4" customFormat="1" ht="11.25"/>
    <row r="326" s="4" customFormat="1" ht="11.25"/>
    <row r="327" s="4" customFormat="1" ht="11.25"/>
    <row r="328" s="4" customFormat="1" ht="11.25"/>
    <row r="329" s="4" customFormat="1" ht="11.25"/>
    <row r="330" s="4" customFormat="1" ht="11.25"/>
    <row r="331" s="4" customFormat="1" ht="11.25"/>
    <row r="332" s="4" customFormat="1" ht="11.25"/>
    <row r="333" s="4" customFormat="1" ht="11.25"/>
    <row r="334" s="4" customFormat="1" ht="11.25"/>
    <row r="335" s="4" customFormat="1" ht="11.25"/>
    <row r="336" s="4" customFormat="1" ht="11.25"/>
    <row r="337" s="4" customFormat="1" ht="11.25"/>
    <row r="338" s="4" customFormat="1" ht="11.25"/>
    <row r="339" s="4" customFormat="1" ht="11.25"/>
    <row r="340" s="4" customFormat="1" ht="11.25"/>
    <row r="341" s="4" customFormat="1" ht="11.25"/>
    <row r="342" s="4" customFormat="1" ht="11.25"/>
    <row r="343" s="4" customFormat="1" ht="11.25"/>
    <row r="344" s="4" customFormat="1" ht="11.25"/>
    <row r="345" s="4" customFormat="1" ht="11.25"/>
    <row r="346" s="4" customFormat="1" ht="11.25"/>
    <row r="347" s="4" customFormat="1" ht="11.25"/>
    <row r="348" s="4" customFormat="1" ht="11.25"/>
    <row r="349" s="4" customFormat="1" ht="11.25"/>
    <row r="350" s="4" customFormat="1" ht="11.25"/>
    <row r="351" s="4" customFormat="1" ht="11.25"/>
    <row r="352" s="4" customFormat="1" ht="11.25"/>
    <row r="353" s="4" customFormat="1" ht="11.25"/>
    <row r="354" s="4" customFormat="1" ht="11.25"/>
    <row r="355" s="4" customFormat="1" ht="11.25"/>
    <row r="356" s="4" customFormat="1" ht="11.25"/>
    <row r="357" s="4" customFormat="1" ht="11.25"/>
    <row r="358" s="4" customFormat="1" ht="11.25"/>
    <row r="359" s="4" customFormat="1" ht="11.25"/>
    <row r="360" s="4" customFormat="1" ht="11.25"/>
    <row r="361" s="4" customFormat="1" ht="11.25"/>
    <row r="362" s="4" customFormat="1" ht="11.25"/>
    <row r="363" s="4" customFormat="1" ht="11.25"/>
    <row r="364" s="4" customFormat="1" ht="11.25"/>
    <row r="365" s="4" customFormat="1" ht="11.25"/>
    <row r="366" s="4" customFormat="1" ht="11.25"/>
    <row r="367" s="4" customFormat="1" ht="11.25"/>
    <row r="368" s="4" customFormat="1" ht="11.25"/>
    <row r="369" s="4" customFormat="1" ht="11.25"/>
    <row r="370" s="4" customFormat="1" ht="11.25"/>
    <row r="371" s="4" customFormat="1" ht="11.25"/>
    <row r="372" s="4" customFormat="1" ht="11.25"/>
    <row r="373" s="4" customFormat="1" ht="11.25"/>
    <row r="374" s="4" customFormat="1" ht="11.25"/>
    <row r="375" s="4" customFormat="1" ht="11.25"/>
    <row r="376" s="4" customFormat="1" ht="11.25"/>
    <row r="377" s="4" customFormat="1" ht="11.25"/>
    <row r="378" s="4" customFormat="1" ht="11.25"/>
    <row r="379" s="4" customFormat="1" ht="11.25"/>
    <row r="380" s="4" customFormat="1" ht="11.25"/>
    <row r="381" s="4" customFormat="1" ht="11.25"/>
    <row r="382" s="4" customFormat="1" ht="11.25"/>
    <row r="383" s="4" customFormat="1" ht="11.25"/>
    <row r="384" s="4" customFormat="1" ht="11.25"/>
    <row r="385" s="4" customFormat="1" ht="11.25"/>
    <row r="386" s="4" customFormat="1" ht="11.25"/>
    <row r="387" s="4" customFormat="1" ht="11.25"/>
    <row r="388" s="4" customFormat="1" ht="11.25"/>
    <row r="389" s="4" customFormat="1" ht="11.25"/>
    <row r="390" s="4" customFormat="1" ht="11.25"/>
    <row r="391" s="4" customFormat="1" ht="11.25"/>
    <row r="392" s="4" customFormat="1" ht="11.25"/>
    <row r="393" s="4" customFormat="1" ht="11.25"/>
    <row r="394" s="4" customFormat="1" ht="11.25"/>
    <row r="395" s="4" customFormat="1" ht="11.25"/>
    <row r="396" s="4" customFormat="1" ht="11.25"/>
    <row r="397" s="4" customFormat="1" ht="11.25"/>
    <row r="398" s="4" customFormat="1" ht="11.25"/>
    <row r="399" s="4" customFormat="1" ht="11.25"/>
    <row r="400" s="4" customFormat="1" ht="11.25"/>
    <row r="401" s="4" customFormat="1" ht="11.25"/>
    <row r="402" s="4" customFormat="1" ht="11.25"/>
    <row r="403" s="4" customFormat="1" ht="11.25"/>
    <row r="404" s="4" customFormat="1" ht="11.25"/>
    <row r="405" s="4" customFormat="1" ht="11.25"/>
    <row r="406" s="4" customFormat="1" ht="11.25"/>
    <row r="407" s="4" customFormat="1" ht="11.25"/>
    <row r="408" s="4" customFormat="1" ht="11.25"/>
    <row r="409" s="4" customFormat="1" ht="11.25"/>
    <row r="410" s="4" customFormat="1" ht="11.25"/>
    <row r="411" s="4" customFormat="1" ht="11.25"/>
    <row r="412" s="4" customFormat="1" ht="11.25"/>
    <row r="413" s="4" customFormat="1" ht="11.25"/>
    <row r="414" s="4" customFormat="1" ht="11.25"/>
    <row r="415" s="4" customFormat="1" ht="11.25"/>
    <row r="416" s="4" customFormat="1" ht="11.25"/>
    <row r="417" s="4" customFormat="1" ht="11.25"/>
    <row r="418" s="4" customFormat="1" ht="11.25"/>
    <row r="419" s="4" customFormat="1" ht="11.25"/>
    <row r="420" s="4" customFormat="1" ht="11.25"/>
    <row r="421" s="4" customFormat="1" ht="11.25"/>
    <row r="422" s="4" customFormat="1" ht="11.25"/>
    <row r="423" s="4" customFormat="1" ht="11.25"/>
    <row r="424" s="4" customFormat="1" ht="11.25"/>
    <row r="425" s="4" customFormat="1" ht="11.25"/>
    <row r="426" s="4" customFormat="1" ht="11.25"/>
    <row r="427" s="4" customFormat="1" ht="11.25"/>
    <row r="428" s="4" customFormat="1" ht="11.25"/>
    <row r="429" s="4" customFormat="1" ht="11.25"/>
    <row r="430" s="4" customFormat="1" ht="11.25"/>
    <row r="431" s="4" customFormat="1" ht="11.25"/>
    <row r="432" s="4" customFormat="1" ht="11.25"/>
    <row r="433" s="4" customFormat="1" ht="11.25"/>
    <row r="434" s="4" customFormat="1" ht="11.25"/>
    <row r="435" s="4" customFormat="1" ht="11.25"/>
    <row r="436" s="4" customFormat="1" ht="11.25"/>
    <row r="437" s="4" customFormat="1" ht="11.25"/>
    <row r="438" s="4" customFormat="1" ht="11.25"/>
    <row r="439" s="4" customFormat="1" ht="11.25"/>
    <row r="440" s="4" customFormat="1" ht="11.25"/>
    <row r="441" s="4" customFormat="1" ht="11.25"/>
    <row r="442" s="4" customFormat="1" ht="11.25"/>
    <row r="443" s="4" customFormat="1" ht="11.25"/>
    <row r="444" s="4" customFormat="1" ht="11.25"/>
    <row r="445" s="4" customFormat="1" ht="11.25"/>
    <row r="446" s="4" customFormat="1" ht="11.25"/>
    <row r="447" s="4" customFormat="1" ht="11.25"/>
    <row r="448" s="4" customFormat="1" ht="11.25"/>
    <row r="449" s="4" customFormat="1" ht="11.25"/>
    <row r="450" s="4" customFormat="1" ht="11.25"/>
    <row r="451" s="4" customFormat="1" ht="11.25"/>
    <row r="452" s="4" customFormat="1" ht="11.25"/>
    <row r="453" s="4" customFormat="1" ht="11.25"/>
    <row r="454" s="4" customFormat="1" ht="11.25"/>
    <row r="455" s="4" customFormat="1" ht="11.25"/>
    <row r="456" s="4" customFormat="1" ht="11.25"/>
    <row r="457" s="4" customFormat="1" ht="11.25"/>
    <row r="458" s="4" customFormat="1" ht="11.25"/>
    <row r="459" s="4" customFormat="1" ht="11.25"/>
    <row r="460" s="4" customFormat="1" ht="11.25"/>
    <row r="461" s="4" customFormat="1" ht="11.25"/>
    <row r="462" s="4" customFormat="1" ht="11.25"/>
    <row r="463" s="4" customFormat="1" ht="11.25"/>
    <row r="464" s="4" customFormat="1" ht="11.25"/>
    <row r="465" s="4" customFormat="1" ht="11.25"/>
    <row r="466" s="4" customFormat="1" ht="11.25"/>
    <row r="467" s="4" customFormat="1" ht="11.25"/>
    <row r="468" s="4" customFormat="1" ht="11.25"/>
    <row r="469" s="4" customFormat="1" ht="11.25"/>
    <row r="470" s="4" customFormat="1" ht="11.25"/>
    <row r="471" s="4" customFormat="1" ht="11.25"/>
    <row r="472" s="4" customFormat="1" ht="11.25"/>
    <row r="473" s="4" customFormat="1" ht="11.25"/>
    <row r="474" s="4" customFormat="1" ht="11.25"/>
    <row r="475" s="4" customFormat="1" ht="11.25"/>
    <row r="476" s="4" customFormat="1" ht="11.25"/>
    <row r="477" s="4" customFormat="1" ht="11.25"/>
    <row r="478" s="4" customFormat="1" ht="11.25"/>
    <row r="479" s="4" customFormat="1" ht="11.25"/>
    <row r="480" s="4" customFormat="1" ht="11.25"/>
    <row r="481" s="4" customFormat="1" ht="11.25"/>
    <row r="482" s="4" customFormat="1" ht="11.25"/>
    <row r="483" s="4" customFormat="1" ht="11.25"/>
    <row r="484" s="4" customFormat="1" ht="11.25"/>
    <row r="485" s="4" customFormat="1" ht="11.25"/>
    <row r="486" s="4" customFormat="1" ht="11.25"/>
    <row r="487" s="4" customFormat="1" ht="11.25"/>
    <row r="488" s="4" customFormat="1" ht="11.25"/>
    <row r="489" s="4" customFormat="1" ht="11.25"/>
    <row r="490" s="4" customFormat="1" ht="11.25"/>
    <row r="491" s="4" customFormat="1" ht="11.25"/>
    <row r="492" s="4" customFormat="1" ht="11.25"/>
    <row r="493" s="4" customFormat="1" ht="11.25"/>
    <row r="494" s="4" customFormat="1" ht="11.25"/>
    <row r="495" s="4" customFormat="1" ht="11.25"/>
    <row r="496" s="4" customFormat="1" ht="11.25"/>
    <row r="497" s="4" customFormat="1" ht="11.25"/>
    <row r="498" s="4" customFormat="1" ht="11.25"/>
    <row r="499" s="4" customFormat="1" ht="11.25"/>
    <row r="500" s="4" customFormat="1" ht="11.25"/>
    <row r="501" s="4" customFormat="1" ht="11.25"/>
    <row r="502" s="4" customFormat="1" ht="11.25"/>
    <row r="503" s="4" customFormat="1" ht="11.25"/>
    <row r="504" s="4" customFormat="1" ht="11.25"/>
    <row r="505" s="4" customFormat="1" ht="11.25"/>
    <row r="506" s="4" customFormat="1" ht="11.25"/>
    <row r="507" s="4" customFormat="1" ht="11.25"/>
    <row r="508" s="4" customFormat="1" ht="11.25"/>
    <row r="509" s="4" customFormat="1" ht="11.25"/>
    <row r="510" s="4" customFormat="1" ht="11.25"/>
    <row r="511" s="4" customFormat="1" ht="11.25"/>
    <row r="512" s="4" customFormat="1" ht="11.25"/>
    <row r="513" s="4" customFormat="1" ht="11.25"/>
    <row r="514" s="4" customFormat="1" ht="11.25"/>
    <row r="515" s="4" customFormat="1" ht="11.25"/>
    <row r="516" s="4" customFormat="1" ht="11.25"/>
    <row r="517" s="4" customFormat="1" ht="11.25"/>
    <row r="518" s="4" customFormat="1" ht="11.25"/>
    <row r="519" s="4" customFormat="1" ht="11.25"/>
    <row r="520" s="4" customFormat="1" ht="11.25"/>
    <row r="521" s="4" customFormat="1" ht="11.25"/>
    <row r="522" s="4" customFormat="1" ht="11.25"/>
    <row r="523" s="4" customFormat="1" ht="11.25"/>
    <row r="524" s="4" customFormat="1" ht="11.25"/>
    <row r="525" s="4" customFormat="1" ht="11.25"/>
    <row r="526" s="4" customFormat="1" ht="11.25"/>
    <row r="527" s="4" customFormat="1" ht="11.25"/>
    <row r="528" s="4" customFormat="1" ht="11.25"/>
    <row r="529" s="4" customFormat="1" ht="11.25"/>
    <row r="530" s="4" customFormat="1" ht="11.25"/>
    <row r="531" s="4" customFormat="1" ht="11.25"/>
    <row r="532" s="4" customFormat="1" ht="11.25"/>
    <row r="533" s="4" customFormat="1" ht="11.25"/>
    <row r="534" s="4" customFormat="1" ht="11.25"/>
    <row r="535" s="4" customFormat="1" ht="11.25"/>
    <row r="536" s="4" customFormat="1" ht="11.25"/>
    <row r="537" s="4" customFormat="1" ht="11.25"/>
    <row r="538" s="4" customFormat="1" ht="11.25"/>
    <row r="539" s="4" customFormat="1" ht="11.25"/>
    <row r="540" s="4" customFormat="1" ht="11.25"/>
    <row r="541" s="4" customFormat="1" ht="11.25"/>
    <row r="542" s="4" customFormat="1" ht="11.25"/>
    <row r="543" s="4" customFormat="1" ht="11.25"/>
    <row r="544" s="4" customFormat="1" ht="11.25"/>
    <row r="545" s="4" customFormat="1" ht="11.25"/>
    <row r="546" s="4" customFormat="1" ht="11.25"/>
    <row r="547" s="4" customFormat="1" ht="11.25"/>
    <row r="548" s="4" customFormat="1" ht="11.25"/>
    <row r="549" s="4" customFormat="1" ht="11.25"/>
    <row r="550" s="4" customFormat="1" ht="11.25"/>
    <row r="551" s="4" customFormat="1" ht="11.25"/>
    <row r="552" s="4" customFormat="1" ht="11.25"/>
    <row r="553" s="4" customFormat="1" ht="11.25"/>
    <row r="554" s="4" customFormat="1" ht="11.25"/>
    <row r="555" s="4" customFormat="1" ht="11.25"/>
    <row r="556" s="4" customFormat="1" ht="11.25"/>
    <row r="557" s="4" customFormat="1" ht="11.25"/>
    <row r="558" s="4" customFormat="1" ht="11.25"/>
    <row r="559" s="4" customFormat="1" ht="11.25"/>
    <row r="560" s="4" customFormat="1" ht="11.25"/>
    <row r="561" s="4" customFormat="1" ht="11.25"/>
    <row r="562" s="4" customFormat="1" ht="11.25"/>
    <row r="563" s="4" customFormat="1" ht="11.25"/>
    <row r="564" s="4" customFormat="1" ht="11.25"/>
    <row r="565" s="4" customFormat="1" ht="11.25"/>
    <row r="566" s="4" customFormat="1" ht="11.25"/>
    <row r="567" s="4" customFormat="1" ht="11.25"/>
    <row r="568" s="4" customFormat="1" ht="11.25"/>
    <row r="569" s="4" customFormat="1" ht="11.25"/>
    <row r="570" s="4" customFormat="1" ht="11.25"/>
    <row r="571" s="4" customFormat="1" ht="11.25"/>
    <row r="572" s="4" customFormat="1" ht="11.25"/>
    <row r="573" s="4" customFormat="1" ht="11.25"/>
    <row r="574" s="4" customFormat="1" ht="11.25"/>
    <row r="575" s="4" customFormat="1" ht="11.25"/>
    <row r="576" s="4" customFormat="1" ht="11.25"/>
    <row r="577" s="4" customFormat="1" ht="11.25"/>
    <row r="578" s="4" customFormat="1" ht="11.25"/>
    <row r="579" s="4" customFormat="1" ht="11.25"/>
    <row r="580" s="4" customFormat="1" ht="11.25"/>
    <row r="581" s="4" customFormat="1" ht="11.25"/>
    <row r="582" s="4" customFormat="1" ht="11.25"/>
    <row r="583" s="4" customFormat="1" ht="11.25"/>
    <row r="584" s="4" customFormat="1" ht="11.25"/>
    <row r="585" s="4" customFormat="1" ht="11.25"/>
    <row r="586" s="4" customFormat="1" ht="11.25"/>
    <row r="587" s="4" customFormat="1" ht="11.25"/>
    <row r="588" s="4" customFormat="1" ht="11.25"/>
    <row r="589" s="4" customFormat="1" ht="11.25"/>
    <row r="590" s="4" customFormat="1" ht="11.25"/>
    <row r="591" s="4" customFormat="1" ht="11.25"/>
    <row r="592" s="4" customFormat="1" ht="11.25"/>
    <row r="593" s="4" customFormat="1" ht="11.25"/>
    <row r="594" s="4" customFormat="1" ht="11.25"/>
    <row r="595" s="4" customFormat="1" ht="11.25"/>
    <row r="596" s="4" customFormat="1" ht="11.25"/>
    <row r="597" s="4" customFormat="1" ht="11.25"/>
    <row r="598" s="4" customFormat="1" ht="11.25"/>
    <row r="599" s="4" customFormat="1" ht="11.25"/>
    <row r="600" s="4" customFormat="1" ht="11.25"/>
    <row r="601" s="4" customFormat="1" ht="11.25"/>
    <row r="602" s="4" customFormat="1" ht="11.25"/>
    <row r="603" s="4" customFormat="1" ht="11.25"/>
    <row r="604" s="4" customFormat="1" ht="11.25"/>
    <row r="605" s="4" customFormat="1" ht="11.25"/>
    <row r="606" s="4" customFormat="1" ht="11.25"/>
    <row r="607" s="4" customFormat="1" ht="11.25"/>
    <row r="608" s="4" customFormat="1" ht="11.25"/>
    <row r="609" s="4" customFormat="1" ht="11.25"/>
    <row r="610" s="4" customFormat="1" ht="11.25"/>
    <row r="611" s="4" customFormat="1" ht="11.25"/>
    <row r="612" s="4" customFormat="1" ht="11.25"/>
    <row r="613" s="4" customFormat="1" ht="11.25"/>
    <row r="614" s="4" customFormat="1" ht="11.25"/>
    <row r="615" s="4" customFormat="1" ht="11.25"/>
    <row r="616" s="4" customFormat="1" ht="11.25"/>
    <row r="617" s="4" customFormat="1" ht="11.25"/>
    <row r="618" s="4" customFormat="1" ht="11.25"/>
    <row r="619" s="4" customFormat="1" ht="11.25"/>
    <row r="620" s="4" customFormat="1" ht="11.25"/>
    <row r="621" s="4" customFormat="1" ht="11.25"/>
    <row r="622" s="4" customFormat="1" ht="11.25"/>
    <row r="623" s="4" customFormat="1" ht="11.25"/>
    <row r="624" s="4" customFormat="1" ht="11.25"/>
    <row r="625" s="4" customFormat="1" ht="11.25"/>
    <row r="626" s="4" customFormat="1" ht="11.25"/>
    <row r="627" s="4" customFormat="1" ht="11.25"/>
    <row r="628" s="4" customFormat="1" ht="11.25"/>
    <row r="629" s="4" customFormat="1" ht="11.25"/>
    <row r="630" s="4" customFormat="1" ht="11.25"/>
    <row r="631" s="4" customFormat="1" ht="11.25"/>
    <row r="632" s="4" customFormat="1" ht="11.25"/>
    <row r="633" s="4" customFormat="1" ht="11.25"/>
    <row r="634" s="4" customFormat="1" ht="11.25"/>
    <row r="635" s="4" customFormat="1" ht="11.25"/>
    <row r="636" s="4" customFormat="1" ht="11.25"/>
    <row r="637" s="4" customFormat="1" ht="11.25"/>
    <row r="638" s="4" customFormat="1" ht="11.25"/>
    <row r="639" s="4" customFormat="1" ht="11.25"/>
    <row r="640" s="4" customFormat="1" ht="11.25"/>
    <row r="641" s="4" customFormat="1" ht="11.25"/>
    <row r="642" s="4" customFormat="1" ht="11.25"/>
    <row r="643" s="4" customFormat="1" ht="11.25"/>
    <row r="644" s="4" customFormat="1" ht="11.25"/>
    <row r="645" s="4" customFormat="1" ht="11.25"/>
    <row r="646" s="4" customFormat="1" ht="11.25"/>
    <row r="647" s="4" customFormat="1" ht="11.25"/>
    <row r="648" s="4" customFormat="1" ht="11.25"/>
    <row r="649" s="4" customFormat="1" ht="11.25"/>
    <row r="650" s="4" customFormat="1" ht="11.25"/>
    <row r="651" s="4" customFormat="1" ht="11.25"/>
    <row r="652" s="4" customFormat="1" ht="11.25"/>
    <row r="653" s="4" customFormat="1" ht="11.25"/>
    <row r="654" s="4" customFormat="1" ht="11.25"/>
    <row r="655" s="4" customFormat="1" ht="11.25"/>
    <row r="656" s="4" customFormat="1" ht="11.25"/>
    <row r="657" s="4" customFormat="1" ht="11.25"/>
    <row r="658" s="4" customFormat="1" ht="11.25"/>
    <row r="659" s="4" customFormat="1" ht="11.25"/>
    <row r="660" s="4" customFormat="1" ht="11.25"/>
    <row r="661" s="4" customFormat="1" ht="11.25"/>
    <row r="662" s="4" customFormat="1" ht="11.25"/>
    <row r="663" s="4" customFormat="1" ht="11.25"/>
    <row r="664" s="4" customFormat="1" ht="11.25"/>
    <row r="665" s="4" customFormat="1" ht="11.25"/>
    <row r="666" s="4" customFormat="1" ht="11.25"/>
    <row r="667" s="4" customFormat="1" ht="11.25"/>
    <row r="668" s="4" customFormat="1" ht="11.25"/>
    <row r="669" s="4" customFormat="1" ht="11.25"/>
    <row r="670" s="4" customFormat="1" ht="11.25"/>
    <row r="671" s="4" customFormat="1" ht="11.25"/>
    <row r="672" s="4" customFormat="1" ht="11.25"/>
    <row r="673" s="4" customFormat="1" ht="11.25"/>
    <row r="674" s="4" customFormat="1" ht="11.25"/>
    <row r="675" s="4" customFormat="1" ht="11.25"/>
    <row r="676" s="4" customFormat="1" ht="11.25"/>
    <row r="677" s="4" customFormat="1" ht="11.25"/>
    <row r="678" s="4" customFormat="1" ht="11.25"/>
    <row r="679" s="4" customFormat="1" ht="11.25"/>
    <row r="680" s="4" customFormat="1" ht="11.25"/>
    <row r="681" s="4" customFormat="1" ht="11.25"/>
    <row r="682" s="4" customFormat="1" ht="11.25"/>
    <row r="683" s="4" customFormat="1" ht="11.25"/>
    <row r="684" s="4" customFormat="1" ht="11.25"/>
    <row r="685" s="4" customFormat="1" ht="11.25"/>
    <row r="686" s="4" customFormat="1" ht="11.25"/>
    <row r="687" s="4" customFormat="1" ht="11.25"/>
    <row r="688" s="4" customFormat="1" ht="11.25"/>
    <row r="689" s="4" customFormat="1" ht="11.25"/>
    <row r="690" s="4" customFormat="1" ht="11.25"/>
    <row r="691" s="4" customFormat="1" ht="11.25"/>
    <row r="692" s="4" customFormat="1" ht="11.25"/>
    <row r="693" s="4" customFormat="1" ht="11.25"/>
    <row r="694" s="4" customFormat="1" ht="11.25"/>
    <row r="695" s="4" customFormat="1" ht="11.25"/>
    <row r="696" s="4" customFormat="1" ht="11.25"/>
    <row r="697" s="4" customFormat="1" ht="11.25"/>
    <row r="698" s="4" customFormat="1" ht="11.25"/>
    <row r="699" s="4" customFormat="1" ht="11.25"/>
    <row r="700" s="4" customFormat="1" ht="11.25"/>
    <row r="701" s="4" customFormat="1" ht="11.25"/>
    <row r="702" s="4" customFormat="1" ht="11.25"/>
    <row r="703" s="4" customFormat="1" ht="11.25"/>
    <row r="704" s="4" customFormat="1" ht="11.25"/>
    <row r="705" s="4" customFormat="1" ht="11.25"/>
    <row r="706" s="4" customFormat="1" ht="11.25"/>
    <row r="707" s="4" customFormat="1" ht="11.25"/>
    <row r="708" s="4" customFormat="1" ht="11.25"/>
    <row r="709" s="4" customFormat="1" ht="11.25"/>
    <row r="710" s="4" customFormat="1" ht="11.25"/>
    <row r="711" s="4" customFormat="1" ht="11.25"/>
    <row r="712" s="4" customFormat="1" ht="11.25"/>
    <row r="713" s="4" customFormat="1" ht="11.25"/>
    <row r="714" s="4" customFormat="1" ht="11.25"/>
    <row r="715" s="4" customFormat="1" ht="11.25"/>
    <row r="716" s="4" customFormat="1" ht="11.25"/>
    <row r="717" s="4" customFormat="1" ht="11.25"/>
    <row r="718" s="4" customFormat="1" ht="11.25"/>
    <row r="719" s="4" customFormat="1" ht="11.25"/>
    <row r="720" s="4" customFormat="1" ht="11.25"/>
    <row r="721" s="4" customFormat="1" ht="11.25"/>
    <row r="722" s="4" customFormat="1" ht="11.25"/>
    <row r="723" s="4" customFormat="1" ht="11.25"/>
    <row r="724" s="4" customFormat="1" ht="11.25"/>
    <row r="725" s="4" customFormat="1" ht="11.25"/>
    <row r="726" s="4" customFormat="1" ht="11.25"/>
    <row r="727" s="4" customFormat="1" ht="11.25"/>
    <row r="728" s="4" customFormat="1" ht="11.25"/>
    <row r="729" s="4" customFormat="1" ht="11.25"/>
    <row r="730" s="4" customFormat="1" ht="11.25"/>
    <row r="731" s="4" customFormat="1" ht="11.25"/>
    <row r="732" s="4" customFormat="1" ht="11.25"/>
    <row r="733" s="4" customFormat="1" ht="11.25"/>
    <row r="734" s="4" customFormat="1" ht="11.25"/>
    <row r="735" s="4" customFormat="1" ht="11.25"/>
    <row r="736" s="4" customFormat="1" ht="11.25"/>
    <row r="737" s="4" customFormat="1" ht="11.25"/>
    <row r="738" s="4" customFormat="1" ht="11.25"/>
    <row r="739" s="4" customFormat="1" ht="11.25"/>
    <row r="740" s="4" customFormat="1" ht="11.25"/>
    <row r="741" s="4" customFormat="1" ht="11.25"/>
    <row r="742" s="4" customFormat="1" ht="11.25"/>
    <row r="743" s="4" customFormat="1" ht="11.25"/>
    <row r="744" s="4" customFormat="1" ht="11.25"/>
    <row r="745" s="4" customFormat="1" ht="11.25"/>
    <row r="746" s="4" customFormat="1" ht="11.25"/>
    <row r="747" s="4" customFormat="1" ht="11.25"/>
    <row r="748" s="4" customFormat="1" ht="11.25"/>
    <row r="749" s="4" customFormat="1" ht="11.25"/>
    <row r="750" s="4" customFormat="1" ht="11.25"/>
    <row r="751" s="4" customFormat="1" ht="11.25"/>
    <row r="752" s="4" customFormat="1" ht="11.25"/>
    <row r="753" s="4" customFormat="1" ht="11.25"/>
    <row r="754" s="4" customFormat="1" ht="11.25"/>
    <row r="755" s="4" customFormat="1" ht="11.25"/>
    <row r="756" s="4" customFormat="1" ht="11.25"/>
    <row r="757" s="4" customFormat="1" ht="11.25"/>
    <row r="758" s="4" customFormat="1" ht="11.25"/>
    <row r="759" s="4" customFormat="1" ht="11.25"/>
    <row r="760" s="4" customFormat="1" ht="11.25"/>
    <row r="761" s="4" customFormat="1" ht="11.25"/>
    <row r="762" s="4" customFormat="1" ht="11.25"/>
    <row r="763" s="4" customFormat="1" ht="11.25"/>
    <row r="764" s="4" customFormat="1" ht="11.25"/>
    <row r="765" s="4" customFormat="1" ht="11.25"/>
    <row r="766" s="4" customFormat="1" ht="11.25"/>
    <row r="767" s="4" customFormat="1" ht="11.25"/>
    <row r="768" s="4" customFormat="1" ht="11.25"/>
    <row r="769" s="4" customFormat="1" ht="11.25"/>
    <row r="770" s="4" customFormat="1" ht="11.25"/>
    <row r="771" s="4" customFormat="1" ht="11.25"/>
    <row r="772" s="4" customFormat="1" ht="11.25"/>
    <row r="773" s="4" customFormat="1" ht="11.25"/>
    <row r="774" s="4" customFormat="1" ht="11.25"/>
    <row r="775" s="4" customFormat="1" ht="11.25"/>
    <row r="776" s="4" customFormat="1" ht="11.25"/>
    <row r="777" s="4" customFormat="1" ht="11.25"/>
    <row r="778" s="4" customFormat="1" ht="11.25"/>
    <row r="779" s="4" customFormat="1" ht="11.25"/>
    <row r="780" s="4" customFormat="1" ht="11.25"/>
    <row r="781" s="4" customFormat="1" ht="11.25"/>
    <row r="782" s="4" customFormat="1" ht="11.25"/>
    <row r="783" s="4" customFormat="1" ht="11.25"/>
    <row r="784" s="4" customFormat="1" ht="11.25"/>
    <row r="785" s="4" customFormat="1" ht="11.25"/>
    <row r="786" s="4" customFormat="1" ht="11.25"/>
    <row r="787" s="4" customFormat="1" ht="11.25"/>
    <row r="788" s="4" customFormat="1" ht="11.25"/>
    <row r="789" s="4" customFormat="1" ht="11.25"/>
    <row r="790" s="4" customFormat="1" ht="11.25"/>
    <row r="791" s="4" customFormat="1" ht="11.25"/>
    <row r="792" s="4" customFormat="1" ht="11.25"/>
    <row r="793" s="4" customFormat="1" ht="11.25"/>
    <row r="794" s="4" customFormat="1" ht="11.25"/>
    <row r="795" s="4" customFormat="1" ht="11.25"/>
    <row r="796" s="4" customFormat="1" ht="11.25"/>
    <row r="797" s="4" customFormat="1" ht="11.25"/>
    <row r="798" s="4" customFormat="1" ht="11.25"/>
    <row r="799" s="4" customFormat="1" ht="11.25"/>
    <row r="800" s="4" customFormat="1" ht="11.25"/>
    <row r="801" s="4" customFormat="1" ht="11.25"/>
    <row r="802" s="4" customFormat="1" ht="11.25"/>
    <row r="803" s="4" customFormat="1" ht="11.25"/>
    <row r="804" s="4" customFormat="1" ht="11.25"/>
    <row r="805" s="4" customFormat="1" ht="11.25"/>
    <row r="806" s="4" customFormat="1" ht="11.25"/>
    <row r="807" s="4" customFormat="1" ht="11.25"/>
    <row r="808" s="4" customFormat="1" ht="11.25"/>
    <row r="809" s="4" customFormat="1" ht="11.25"/>
    <row r="810" s="4" customFormat="1" ht="11.25"/>
    <row r="811" s="4" customFormat="1" ht="11.25"/>
    <row r="812" s="4" customFormat="1" ht="11.25"/>
    <row r="813" s="4" customFormat="1" ht="11.25"/>
    <row r="814" s="4" customFormat="1" ht="11.25"/>
    <row r="815" s="4" customFormat="1" ht="11.25"/>
    <row r="816" s="4" customFormat="1" ht="11.25"/>
    <row r="817" s="4" customFormat="1" ht="11.25"/>
    <row r="818" s="4" customFormat="1" ht="11.25"/>
    <row r="819" s="4" customFormat="1" ht="11.25"/>
    <row r="820" s="4" customFormat="1" ht="11.25"/>
    <row r="821" s="4" customFormat="1" ht="11.25"/>
    <row r="822" s="4" customFormat="1" ht="11.25"/>
    <row r="823" s="4" customFormat="1" ht="11.25"/>
    <row r="824" s="4" customFormat="1" ht="11.25"/>
    <row r="825" s="4" customFormat="1" ht="11.25"/>
    <row r="826" s="4" customFormat="1" ht="11.25"/>
    <row r="827" s="4" customFormat="1" ht="11.25"/>
    <row r="828" s="4" customFormat="1" ht="11.25"/>
    <row r="829" s="4" customFormat="1" ht="11.25"/>
    <row r="830" s="4" customFormat="1" ht="11.25"/>
    <row r="831" s="4" customFormat="1" ht="11.25"/>
    <row r="832" s="4" customFormat="1" ht="11.25"/>
    <row r="833" s="4" customFormat="1" ht="11.25"/>
    <row r="834" s="4" customFormat="1" ht="11.25"/>
    <row r="835" s="4" customFormat="1" ht="11.25"/>
    <row r="836" s="4" customFormat="1" ht="11.25"/>
    <row r="837" s="4" customFormat="1" ht="11.25"/>
    <row r="838" s="4" customFormat="1" ht="11.25"/>
    <row r="839" s="4" customFormat="1" ht="11.25"/>
    <row r="840" s="4" customFormat="1" ht="11.25"/>
    <row r="841" s="4" customFormat="1" ht="11.25"/>
    <row r="842" s="4" customFormat="1" ht="11.25"/>
    <row r="843" s="4" customFormat="1" ht="11.25"/>
    <row r="844" s="4" customFormat="1" ht="11.25"/>
    <row r="845" s="4" customFormat="1" ht="11.25"/>
    <row r="846" s="4" customFormat="1" ht="11.25"/>
    <row r="847" s="4" customFormat="1" ht="11.25"/>
    <row r="848" s="4" customFormat="1" ht="11.25"/>
    <row r="849" s="4" customFormat="1" ht="11.25"/>
    <row r="850" s="4" customFormat="1" ht="11.25"/>
    <row r="851" s="4" customFormat="1" ht="11.25"/>
    <row r="852" s="4" customFormat="1" ht="11.25"/>
    <row r="853" s="4" customFormat="1" ht="11.25"/>
    <row r="854" s="4" customFormat="1" ht="11.25"/>
    <row r="855" s="4" customFormat="1" ht="11.25"/>
    <row r="856" s="4" customFormat="1" ht="11.25"/>
    <row r="857" s="4" customFormat="1" ht="11.25"/>
    <row r="858" s="4" customFormat="1" ht="11.25"/>
    <row r="859" s="4" customFormat="1" ht="11.25"/>
    <row r="860" s="4" customFormat="1" ht="11.25"/>
    <row r="861" s="4" customFormat="1" ht="11.25"/>
    <row r="862" s="4" customFormat="1" ht="11.25"/>
    <row r="863" s="4" customFormat="1" ht="11.25"/>
    <row r="864" s="4" customFormat="1" ht="11.25"/>
    <row r="865" s="4" customFormat="1" ht="11.25"/>
    <row r="866" s="4" customFormat="1" ht="11.25"/>
    <row r="867" s="4" customFormat="1" ht="11.25"/>
    <row r="868" s="4" customFormat="1" ht="11.25"/>
    <row r="869" s="4" customFormat="1" ht="11.25"/>
    <row r="870" s="4" customFormat="1" ht="11.25"/>
    <row r="871" s="4" customFormat="1" ht="11.25"/>
    <row r="872" s="4" customFormat="1" ht="11.25"/>
    <row r="873" s="4" customFormat="1" ht="11.25"/>
    <row r="874" s="4" customFormat="1" ht="11.25"/>
    <row r="875" s="4" customFormat="1" ht="11.25"/>
    <row r="876" s="4" customFormat="1" ht="11.25"/>
    <row r="877" s="4" customFormat="1" ht="11.25"/>
    <row r="878" s="4" customFormat="1" ht="11.25"/>
    <row r="879" s="4" customFormat="1" ht="11.25"/>
    <row r="880" s="4" customFormat="1" ht="11.25"/>
    <row r="881" s="4" customFormat="1" ht="11.25"/>
    <row r="882" s="4" customFormat="1" ht="11.25"/>
    <row r="883" s="4" customFormat="1" ht="11.25"/>
    <row r="884" s="4" customFormat="1" ht="11.25"/>
    <row r="885" s="4" customFormat="1" ht="11.25"/>
    <row r="886" s="4" customFormat="1" ht="11.25"/>
    <row r="887" s="4" customFormat="1" ht="11.25"/>
    <row r="888" s="4" customFormat="1" ht="11.25"/>
    <row r="889" s="4" customFormat="1" ht="11.25"/>
    <row r="890" s="4" customFormat="1" ht="11.25"/>
    <row r="891" s="4" customFormat="1" ht="11.25"/>
    <row r="892" s="4" customFormat="1" ht="11.25"/>
    <row r="893" s="4" customFormat="1" ht="11.25"/>
    <row r="894" s="4" customFormat="1" ht="11.25"/>
    <row r="895" s="4" customFormat="1" ht="11.25"/>
    <row r="896" s="4" customFormat="1" ht="11.25"/>
    <row r="897" s="4" customFormat="1" ht="11.25"/>
    <row r="898" s="4" customFormat="1" ht="11.25"/>
    <row r="899" s="4" customFormat="1" ht="11.25"/>
    <row r="900" s="4" customFormat="1" ht="11.25"/>
    <row r="901" s="4" customFormat="1" ht="11.25"/>
    <row r="902" s="4" customFormat="1" ht="11.25"/>
    <row r="903" s="4" customFormat="1" ht="11.25"/>
    <row r="904" s="4" customFormat="1" ht="11.25"/>
    <row r="905" s="4" customFormat="1" ht="11.25"/>
    <row r="906" s="4" customFormat="1" ht="11.25"/>
    <row r="907" s="4" customFormat="1" ht="11.25"/>
    <row r="908" s="4" customFormat="1" ht="11.25"/>
    <row r="909" s="4" customFormat="1" ht="11.25"/>
    <row r="910" s="4" customFormat="1" ht="11.25"/>
    <row r="911" s="4" customFormat="1" ht="11.25"/>
    <row r="912" s="4" customFormat="1" ht="11.25"/>
    <row r="913" s="4" customFormat="1" ht="11.25"/>
    <row r="914" s="4" customFormat="1" ht="11.25"/>
    <row r="915" s="4" customFormat="1" ht="11.25"/>
    <row r="916" s="4" customFormat="1" ht="11.25"/>
    <row r="917" s="4" customFormat="1" ht="11.25"/>
    <row r="918" s="4" customFormat="1" ht="11.25"/>
    <row r="919" s="4" customFormat="1" ht="11.25"/>
    <row r="920" s="4" customFormat="1" ht="11.25"/>
    <row r="921" s="4" customFormat="1" ht="11.25"/>
    <row r="922" s="4" customFormat="1" ht="11.25"/>
    <row r="923" s="4" customFormat="1" ht="11.25"/>
    <row r="924" s="4" customFormat="1" ht="11.25"/>
    <row r="925" s="4" customFormat="1" ht="11.25"/>
    <row r="926" s="4" customFormat="1" ht="11.25"/>
    <row r="927" s="4" customFormat="1" ht="11.25"/>
    <row r="928" s="4" customFormat="1" ht="11.25"/>
    <row r="929" s="4" customFormat="1" ht="11.25"/>
    <row r="930" s="4" customFormat="1" ht="11.25"/>
    <row r="931" s="4" customFormat="1" ht="11.25"/>
    <row r="932" s="4" customFormat="1" ht="11.25"/>
    <row r="933" s="4" customFormat="1" ht="11.25"/>
    <row r="934" s="4" customFormat="1" ht="11.25"/>
    <row r="935" s="4" customFormat="1" ht="11.25"/>
    <row r="936" s="4" customFormat="1" ht="11.25"/>
    <row r="937" s="4" customFormat="1" ht="11.25"/>
    <row r="938" s="4" customFormat="1" ht="11.25"/>
    <row r="939" s="4" customFormat="1" ht="11.25"/>
    <row r="940" s="4" customFormat="1" ht="11.25"/>
    <row r="941" s="4" customFormat="1" ht="11.25"/>
    <row r="942" s="4" customFormat="1" ht="11.25"/>
    <row r="943" s="4" customFormat="1" ht="11.25"/>
    <row r="944" s="4" customFormat="1" ht="11.25"/>
    <row r="945" s="4" customFormat="1" ht="11.25"/>
    <row r="946" s="4" customFormat="1" ht="11.25"/>
    <row r="947" s="4" customFormat="1" ht="11.25"/>
    <row r="948" s="4" customFormat="1" ht="11.25"/>
    <row r="949" s="4" customFormat="1" ht="11.25"/>
    <row r="950" s="4" customFormat="1" ht="11.25"/>
    <row r="951" s="4" customFormat="1" ht="11.25"/>
    <row r="952" s="4" customFormat="1" ht="11.25"/>
    <row r="953" s="4" customFormat="1" ht="11.25"/>
    <row r="954" s="4" customFormat="1" ht="11.25"/>
    <row r="955" s="4" customFormat="1" ht="11.25"/>
    <row r="956" s="4" customFormat="1" ht="11.25"/>
    <row r="957" s="4" customFormat="1" ht="11.25"/>
    <row r="958" s="4" customFormat="1" ht="11.25"/>
    <row r="959" s="4" customFormat="1" ht="11.25"/>
    <row r="960" s="4" customFormat="1" ht="11.25"/>
    <row r="961" s="4" customFormat="1" ht="11.25"/>
    <row r="962" s="4" customFormat="1" ht="11.25"/>
    <row r="963" s="4" customFormat="1" ht="11.25"/>
    <row r="964" s="4" customFormat="1" ht="11.25"/>
    <row r="965" s="4" customFormat="1" ht="11.25"/>
    <row r="966" s="4" customFormat="1" ht="11.25"/>
    <row r="967" s="4" customFormat="1" ht="11.25"/>
    <row r="968" s="4" customFormat="1" ht="11.25"/>
    <row r="969" s="4" customFormat="1" ht="11.25"/>
    <row r="970" s="4" customFormat="1" ht="11.25"/>
    <row r="971" s="4" customFormat="1" ht="11.25"/>
    <row r="972" s="4" customFormat="1" ht="11.25"/>
    <row r="973" s="4" customFormat="1" ht="11.25"/>
    <row r="974" s="4" customFormat="1" ht="11.25"/>
    <row r="975" s="4" customFormat="1" ht="11.25"/>
    <row r="976" s="4" customFormat="1" ht="11.25"/>
    <row r="977" s="4" customFormat="1" ht="11.25"/>
    <row r="978" s="4" customFormat="1" ht="11.25"/>
    <row r="979" s="4" customFormat="1" ht="11.25"/>
    <row r="980" s="4" customFormat="1" ht="11.25"/>
    <row r="981" s="4" customFormat="1" ht="11.25"/>
    <row r="982" s="4" customFormat="1" ht="11.25"/>
    <row r="983" s="4" customFormat="1" ht="11.25"/>
    <row r="984" s="4" customFormat="1" ht="11.25"/>
    <row r="985" s="4" customFormat="1" ht="11.25"/>
    <row r="986" s="4" customFormat="1" ht="11.25"/>
    <row r="987" s="4" customFormat="1" ht="11.25"/>
    <row r="988" s="4" customFormat="1" ht="11.25"/>
    <row r="989" s="4" customFormat="1" ht="11.25"/>
    <row r="990" s="4" customFormat="1" ht="11.25"/>
    <row r="991" s="4" customFormat="1" ht="11.25"/>
    <row r="992" s="4" customFormat="1" ht="11.25"/>
    <row r="993" s="4" customFormat="1" ht="11.25"/>
    <row r="994" s="4" customFormat="1" ht="11.25"/>
    <row r="995" s="4" customFormat="1" ht="11.25"/>
    <row r="996" s="4" customFormat="1" ht="11.25"/>
    <row r="997" s="4" customFormat="1" ht="11.25"/>
    <row r="998" s="4" customFormat="1" ht="11.25"/>
    <row r="999" s="4" customFormat="1" ht="11.25"/>
    <row r="1000" s="4" customFormat="1" ht="11.25"/>
    <row r="1001" s="4" customFormat="1" ht="11.25"/>
    <row r="1002" s="4" customFormat="1" ht="11.25"/>
    <row r="1003" s="4" customFormat="1" ht="11.25"/>
    <row r="1004" s="4" customFormat="1" ht="11.25"/>
    <row r="1005" s="4" customFormat="1" ht="11.25"/>
    <row r="1006" s="4" customFormat="1" ht="11.25"/>
    <row r="1007" s="4" customFormat="1" ht="11.25"/>
    <row r="1008" s="4" customFormat="1" ht="11.25"/>
    <row r="1009" s="4" customFormat="1" ht="11.25"/>
    <row r="1010" s="4" customFormat="1" ht="11.25"/>
    <row r="1011" s="4" customFormat="1" ht="11.25"/>
    <row r="1012" s="4" customFormat="1" ht="11.25"/>
    <row r="1013" s="4" customFormat="1" ht="11.25"/>
    <row r="1014" s="4" customFormat="1" ht="11.25"/>
    <row r="1015" s="4" customFormat="1" ht="11.25"/>
    <row r="1016" s="4" customFormat="1" ht="11.25"/>
    <row r="1017" s="4" customFormat="1" ht="11.25"/>
    <row r="1018" s="4" customFormat="1" ht="11.25"/>
    <row r="1019" s="4" customFormat="1" ht="11.25"/>
    <row r="1020" s="4" customFormat="1" ht="11.25"/>
    <row r="1021" s="4" customFormat="1" ht="11.25"/>
    <row r="1022" s="4" customFormat="1" ht="11.25"/>
    <row r="1023" s="4" customFormat="1" ht="11.25"/>
    <row r="1024" s="4" customFormat="1" ht="11.25"/>
    <row r="1025" s="4" customFormat="1" ht="11.25"/>
    <row r="1026" s="4" customFormat="1" ht="11.25"/>
    <row r="1027" s="4" customFormat="1" ht="11.25"/>
    <row r="1028" s="4" customFormat="1" ht="11.25"/>
    <row r="1029" s="4" customFormat="1" ht="11.25"/>
    <row r="1030" s="4" customFormat="1" ht="11.25"/>
    <row r="1031" s="4" customFormat="1" ht="11.25"/>
    <row r="1032" s="4" customFormat="1" ht="11.25"/>
    <row r="1033" s="4" customFormat="1" ht="11.25"/>
    <row r="1034" s="4" customFormat="1" ht="11.25"/>
    <row r="1035" s="4" customFormat="1" ht="11.25"/>
    <row r="1036" s="4" customFormat="1" ht="11.25"/>
    <row r="1037" s="4" customFormat="1" ht="11.25"/>
    <row r="1038" s="4" customFormat="1" ht="11.25"/>
    <row r="1039" s="4" customFormat="1" ht="11.25"/>
    <row r="1040" s="4" customFormat="1" ht="11.25"/>
    <row r="1041" s="4" customFormat="1" ht="11.25"/>
    <row r="1042" s="4" customFormat="1" ht="11.25"/>
    <row r="1043" s="4" customFormat="1" ht="11.25"/>
    <row r="1044" s="4" customFormat="1" ht="11.25"/>
    <row r="1045" s="4" customFormat="1" ht="11.25"/>
    <row r="1046" s="4" customFormat="1" ht="11.25"/>
    <row r="1047" s="4" customFormat="1" ht="11.25"/>
    <row r="1048" s="4" customFormat="1" ht="11.25"/>
    <row r="1049" s="4" customFormat="1" ht="11.25"/>
    <row r="1050" s="4" customFormat="1" ht="11.25"/>
    <row r="1051" s="4" customFormat="1" ht="11.25"/>
    <row r="1052" s="4" customFormat="1" ht="11.25"/>
    <row r="1053" s="4" customFormat="1" ht="11.25"/>
    <row r="1054" s="4" customFormat="1" ht="11.25"/>
    <row r="1055" s="4" customFormat="1" ht="11.25"/>
    <row r="1056" s="4" customFormat="1" ht="11.25"/>
    <row r="1057" s="4" customFormat="1" ht="11.25"/>
    <row r="1058" s="4" customFormat="1" ht="11.25"/>
    <row r="1059" s="4" customFormat="1" ht="11.25"/>
    <row r="1060" s="4" customFormat="1" ht="11.25"/>
    <row r="1061" s="4" customFormat="1" ht="11.25"/>
    <row r="1062" s="4" customFormat="1" ht="11.25"/>
    <row r="1063" s="4" customFormat="1" ht="11.25"/>
    <row r="1064" s="4" customFormat="1" ht="11.25"/>
    <row r="1065" s="4" customFormat="1" ht="11.25"/>
    <row r="1066" s="4" customFormat="1" ht="11.25"/>
    <row r="1067" s="4" customFormat="1" ht="11.25"/>
    <row r="1068" s="4" customFormat="1" ht="11.25"/>
    <row r="1069" s="4" customFormat="1" ht="11.25"/>
    <row r="1070" s="4" customFormat="1" ht="11.25"/>
    <row r="1071" s="4" customFormat="1" ht="11.25"/>
    <row r="1072" s="4" customFormat="1" ht="11.25"/>
    <row r="1073" s="4" customFormat="1" ht="11.25"/>
    <row r="1074" s="4" customFormat="1" ht="11.25"/>
    <row r="1075" s="4" customFormat="1" ht="11.25"/>
    <row r="1076" s="4" customFormat="1" ht="11.25"/>
    <row r="1077" s="4" customFormat="1" ht="11.25"/>
    <row r="1078" s="4" customFormat="1" ht="11.25"/>
    <row r="1079" s="4" customFormat="1" ht="11.25"/>
    <row r="1080" s="4" customFormat="1" ht="11.25"/>
    <row r="1081" s="4" customFormat="1" ht="11.25"/>
    <row r="1082" s="4" customFormat="1" ht="11.25"/>
    <row r="1083" s="4" customFormat="1" ht="11.25"/>
    <row r="1084" s="4" customFormat="1" ht="11.25"/>
    <row r="1085" s="4" customFormat="1" ht="11.25"/>
    <row r="1086" s="4" customFormat="1" ht="11.25"/>
    <row r="1087" s="4" customFormat="1" ht="11.25"/>
    <row r="1088" s="4" customFormat="1" ht="11.25"/>
    <row r="1089" s="4" customFormat="1" ht="11.25"/>
    <row r="1090" s="4" customFormat="1" ht="11.25"/>
    <row r="1091" s="4" customFormat="1" ht="11.25"/>
    <row r="1092" s="4" customFormat="1" ht="11.25"/>
    <row r="1093" s="4" customFormat="1" ht="11.25"/>
    <row r="1094" s="4" customFormat="1" ht="11.25"/>
    <row r="1095" s="4" customFormat="1" ht="11.25"/>
    <row r="1096" s="4" customFormat="1" ht="11.25"/>
    <row r="1097" s="4" customFormat="1" ht="11.25"/>
    <row r="1098" s="4" customFormat="1" ht="11.25"/>
    <row r="1099" s="4" customFormat="1" ht="11.25"/>
    <row r="1100" s="4" customFormat="1" ht="11.25"/>
    <row r="1101" s="4" customFormat="1" ht="11.25"/>
    <row r="1102" s="4" customFormat="1" ht="11.25"/>
    <row r="1103" s="4" customFormat="1" ht="11.25"/>
    <row r="1104" s="4" customFormat="1" ht="11.25"/>
    <row r="1105" s="4" customFormat="1" ht="11.25"/>
    <row r="1106" s="4" customFormat="1" ht="11.25"/>
    <row r="1107" s="4" customFormat="1" ht="11.25"/>
    <row r="1108" s="4" customFormat="1" ht="11.25"/>
    <row r="1109" s="4" customFormat="1" ht="11.25"/>
    <row r="1110" s="4" customFormat="1" ht="11.25"/>
    <row r="1111" s="4" customFormat="1" ht="11.25"/>
    <row r="1112" s="4" customFormat="1" ht="11.25"/>
    <row r="1113" s="4" customFormat="1" ht="11.25"/>
    <row r="1114" s="4" customFormat="1" ht="11.25"/>
    <row r="1115" s="4" customFormat="1" ht="11.25"/>
    <row r="1116" s="4" customFormat="1" ht="11.25"/>
    <row r="1117" s="4" customFormat="1" ht="11.25"/>
    <row r="1118" s="4" customFormat="1" ht="11.25"/>
    <row r="1119" s="4" customFormat="1" ht="11.25"/>
    <row r="1120" s="4" customFormat="1" ht="11.25"/>
    <row r="1121" s="4" customFormat="1" ht="11.25"/>
    <row r="1122" s="4" customFormat="1" ht="11.25"/>
    <row r="1123" s="4" customFormat="1" ht="11.25"/>
    <row r="1124" s="4" customFormat="1" ht="11.25"/>
    <row r="1125" s="4" customFormat="1" ht="11.25"/>
    <row r="1126" s="4" customFormat="1" ht="11.25"/>
    <row r="1127" s="4" customFormat="1" ht="11.25"/>
    <row r="1128" s="4" customFormat="1" ht="11.25"/>
    <row r="1129" s="4" customFormat="1" ht="11.25"/>
    <row r="1130" s="4" customFormat="1" ht="11.25"/>
    <row r="1131" s="4" customFormat="1" ht="11.25"/>
    <row r="1132" s="4" customFormat="1" ht="11.25"/>
    <row r="1133" s="4" customFormat="1" ht="11.25"/>
    <row r="1134" s="4" customFormat="1" ht="11.25"/>
    <row r="1135" s="4" customFormat="1" ht="11.25"/>
    <row r="1136" s="4" customFormat="1" ht="11.25"/>
    <row r="1137" s="4" customFormat="1" ht="11.25"/>
    <row r="1138" s="4" customFormat="1" ht="11.25"/>
    <row r="1139" s="4" customFormat="1" ht="11.25"/>
    <row r="1140" s="4" customFormat="1" ht="11.25"/>
    <row r="1141" s="4" customFormat="1" ht="11.25"/>
    <row r="1142" s="4" customFormat="1" ht="11.25"/>
    <row r="1143" s="4" customFormat="1" ht="11.25"/>
    <row r="1144" s="4" customFormat="1" ht="11.25"/>
    <row r="1145" s="4" customFormat="1" ht="11.25"/>
    <row r="1146" s="4" customFormat="1" ht="11.25"/>
    <row r="1147" s="4" customFormat="1" ht="11.25"/>
    <row r="1148" s="4" customFormat="1" ht="11.25"/>
    <row r="1149" s="4" customFormat="1" ht="11.25"/>
    <row r="1150" s="4" customFormat="1" ht="11.25"/>
    <row r="1151" s="4" customFormat="1" ht="11.25"/>
    <row r="1152" s="4" customFormat="1" ht="11.25"/>
    <row r="1153" s="4" customFormat="1" ht="11.25"/>
    <row r="1154" s="4" customFormat="1" ht="11.25"/>
    <row r="1155" s="4" customFormat="1" ht="11.25"/>
    <row r="1156" s="4" customFormat="1" ht="11.25"/>
    <row r="1157" s="4" customFormat="1" ht="11.25"/>
    <row r="1158" s="4" customFormat="1" ht="11.25"/>
    <row r="1159" s="4" customFormat="1" ht="11.25"/>
    <row r="1160" s="4" customFormat="1" ht="11.25"/>
  </sheetData>
  <mergeCells count="21">
    <mergeCell ref="A24:D24"/>
    <mergeCell ref="C1:H4"/>
    <mergeCell ref="C5:E5"/>
    <mergeCell ref="F5:H5"/>
    <mergeCell ref="A1:B6"/>
    <mergeCell ref="C6:E6"/>
    <mergeCell ref="A10:B10"/>
    <mergeCell ref="A11:B11"/>
    <mergeCell ref="A12:B12"/>
    <mergeCell ref="B15:B16"/>
    <mergeCell ref="D15:D16"/>
    <mergeCell ref="H15:H16"/>
    <mergeCell ref="E15:G15"/>
    <mergeCell ref="A15:A16"/>
    <mergeCell ref="F6:H6"/>
    <mergeCell ref="D8:H8"/>
    <mergeCell ref="A8:B8"/>
    <mergeCell ref="A23:B23"/>
    <mergeCell ref="A17:J17"/>
    <mergeCell ref="J15:J16"/>
    <mergeCell ref="I15:I16"/>
  </mergeCells>
  <phoneticPr fontId="0" type="noConversion"/>
  <printOptions horizontalCentered="1" verticalCentered="1"/>
  <pageMargins left="0.98425196850393704" right="0.98425196850393704" top="0.98425196850393704" bottom="0.98425196850393704" header="0" footer="0"/>
  <pageSetup paperSize="5" scale="95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K357"/>
  <sheetViews>
    <sheetView showGridLines="0" workbookViewId="0">
      <selection activeCell="C13" sqref="C13"/>
    </sheetView>
  </sheetViews>
  <sheetFormatPr baseColWidth="10" defaultRowHeight="12.75"/>
  <cols>
    <col min="1" max="1" width="7.5703125" style="1" customWidth="1"/>
    <col min="2" max="2" width="26.140625" style="1" customWidth="1"/>
    <col min="3" max="3" width="46.85546875" style="1" customWidth="1"/>
    <col min="4" max="4" width="16.28515625" style="1" customWidth="1"/>
    <col min="5" max="5" width="11.42578125" style="1" hidden="1" customWidth="1"/>
    <col min="6" max="6" width="0.140625" style="1" customWidth="1"/>
    <col min="7" max="7" width="5.42578125" style="1" customWidth="1"/>
    <col min="8" max="8" width="9.42578125" style="1" customWidth="1"/>
    <col min="9" max="9" width="13" style="1" customWidth="1"/>
    <col min="10" max="16384" width="11.42578125" style="1"/>
  </cols>
  <sheetData>
    <row r="1" spans="1:11">
      <c r="A1" s="205"/>
      <c r="B1" s="206"/>
      <c r="C1" s="221" t="s">
        <v>178</v>
      </c>
      <c r="D1" s="195"/>
      <c r="E1" s="195"/>
      <c r="F1" s="195"/>
      <c r="G1" s="195"/>
      <c r="H1" s="196"/>
      <c r="I1" s="55"/>
      <c r="J1" s="102"/>
    </row>
    <row r="2" spans="1:11">
      <c r="A2" s="207"/>
      <c r="B2" s="208"/>
      <c r="C2" s="222"/>
      <c r="D2" s="197"/>
      <c r="E2" s="197"/>
      <c r="F2" s="197"/>
      <c r="G2" s="197"/>
      <c r="H2" s="198"/>
      <c r="I2" s="55"/>
      <c r="J2" s="102"/>
    </row>
    <row r="3" spans="1:11">
      <c r="A3" s="207"/>
      <c r="B3" s="208"/>
      <c r="C3" s="222"/>
      <c r="D3" s="197"/>
      <c r="E3" s="197"/>
      <c r="F3" s="197"/>
      <c r="G3" s="197"/>
      <c r="H3" s="198"/>
      <c r="I3" s="55" t="s">
        <v>179</v>
      </c>
      <c r="J3" s="103"/>
    </row>
    <row r="4" spans="1:11">
      <c r="A4" s="207"/>
      <c r="B4" s="208"/>
      <c r="C4" s="223"/>
      <c r="D4" s="199"/>
      <c r="E4" s="199"/>
      <c r="F4" s="199"/>
      <c r="G4" s="199"/>
      <c r="H4" s="200"/>
      <c r="I4" s="55" t="s">
        <v>183</v>
      </c>
      <c r="J4" s="103"/>
    </row>
    <row r="5" spans="1:11" ht="13.5">
      <c r="A5" s="207"/>
      <c r="B5" s="208"/>
      <c r="C5" s="192" t="s">
        <v>181</v>
      </c>
      <c r="D5" s="190"/>
      <c r="E5" s="191"/>
      <c r="F5" s="192" t="s">
        <v>182</v>
      </c>
      <c r="G5" s="190"/>
      <c r="H5" s="190"/>
      <c r="I5" s="55"/>
      <c r="J5" s="102"/>
    </row>
    <row r="6" spans="1:11" s="12" customFormat="1" ht="19.5" customHeight="1">
      <c r="A6" s="209"/>
      <c r="B6" s="210"/>
      <c r="C6" s="192">
        <v>0</v>
      </c>
      <c r="D6" s="190"/>
      <c r="E6" s="191"/>
      <c r="F6" s="192" t="s">
        <v>189</v>
      </c>
      <c r="G6" s="190"/>
      <c r="H6" s="190"/>
      <c r="I6" s="55"/>
      <c r="J6" s="103"/>
      <c r="K6" s="11"/>
    </row>
    <row r="7" spans="1:11" ht="15" customHeight="1">
      <c r="A7" s="2"/>
      <c r="B7" s="2"/>
      <c r="C7" s="2"/>
      <c r="D7" s="2"/>
      <c r="E7" s="2"/>
      <c r="F7" s="2"/>
      <c r="G7" s="2"/>
      <c r="H7" s="2"/>
      <c r="I7" s="2"/>
      <c r="J7" s="2"/>
      <c r="K7" s="3"/>
    </row>
    <row r="8" spans="1:11" s="5" customFormat="1" ht="16.5">
      <c r="A8" s="202" t="s">
        <v>6</v>
      </c>
      <c r="B8" s="202"/>
      <c r="C8" s="57" t="s">
        <v>134</v>
      </c>
      <c r="D8" s="35"/>
      <c r="E8" s="63"/>
      <c r="F8" s="63"/>
      <c r="G8" s="63"/>
      <c r="H8" s="63"/>
      <c r="I8" s="63"/>
      <c r="J8" s="9"/>
      <c r="K8" s="6"/>
    </row>
    <row r="9" spans="1:11" s="5" customFormat="1" ht="15" customHeight="1">
      <c r="A9" s="36"/>
      <c r="B9" s="36"/>
      <c r="C9" s="36"/>
      <c r="D9" s="63"/>
      <c r="E9" s="63"/>
      <c r="F9" s="63"/>
      <c r="G9" s="63"/>
      <c r="H9" s="63"/>
      <c r="I9" s="63"/>
      <c r="J9" s="9"/>
      <c r="K9" s="6"/>
    </row>
    <row r="10" spans="1:11" s="5" customFormat="1" ht="16.5">
      <c r="A10" s="185" t="s">
        <v>7</v>
      </c>
      <c r="B10" s="185"/>
      <c r="C10" s="166">
        <f>'POA-01'!C10</f>
        <v>150000000</v>
      </c>
      <c r="D10" s="63"/>
      <c r="E10" s="63"/>
      <c r="F10" s="63"/>
      <c r="G10" s="63"/>
      <c r="H10" s="63"/>
      <c r="I10" s="63"/>
      <c r="J10" s="9"/>
      <c r="K10" s="6"/>
    </row>
    <row r="11" spans="1:11" s="5" customFormat="1" ht="16.5">
      <c r="A11" s="185" t="s">
        <v>9</v>
      </c>
      <c r="B11" s="185"/>
      <c r="C11" s="105"/>
      <c r="D11" s="63"/>
      <c r="E11" s="63"/>
      <c r="F11" s="63"/>
      <c r="G11" s="63"/>
      <c r="H11" s="63"/>
      <c r="I11" s="63"/>
      <c r="J11" s="9"/>
      <c r="K11" s="6"/>
    </row>
    <row r="12" spans="1:11" s="5" customFormat="1" ht="16.5">
      <c r="A12" s="185" t="s">
        <v>165</v>
      </c>
      <c r="B12" s="185"/>
      <c r="C12" s="167">
        <f>C10</f>
        <v>150000000</v>
      </c>
      <c r="D12" s="63"/>
      <c r="E12" s="63"/>
      <c r="F12" s="63"/>
      <c r="G12" s="63"/>
      <c r="H12" s="63"/>
      <c r="I12" s="63"/>
      <c r="J12" s="9"/>
      <c r="K12" s="6"/>
    </row>
    <row r="13" spans="1:11" s="4" customFormat="1" ht="21.75" customHeight="1">
      <c r="A13" s="41"/>
      <c r="B13" s="41"/>
      <c r="C13" s="41"/>
      <c r="D13" s="41"/>
      <c r="E13" s="41"/>
      <c r="F13" s="41"/>
      <c r="G13" s="41"/>
      <c r="H13" s="41"/>
      <c r="I13" s="41"/>
    </row>
    <row r="14" spans="1:11" s="7" customFormat="1" ht="14.25" thickBot="1">
      <c r="A14" s="40" t="s">
        <v>47</v>
      </c>
      <c r="B14" s="40"/>
      <c r="C14" s="40"/>
      <c r="D14" s="42" t="s">
        <v>48</v>
      </c>
      <c r="E14" s="40"/>
      <c r="F14" s="40"/>
      <c r="G14" s="40"/>
      <c r="H14" s="40"/>
      <c r="I14" s="40"/>
    </row>
    <row r="15" spans="1:11" s="4" customFormat="1" ht="12.75" customHeight="1" thickBot="1">
      <c r="A15" s="168" t="s">
        <v>49</v>
      </c>
      <c r="B15" s="242" t="s">
        <v>33</v>
      </c>
      <c r="C15" s="243"/>
      <c r="D15" s="169" t="s">
        <v>25</v>
      </c>
      <c r="E15" s="41"/>
      <c r="F15" s="41"/>
      <c r="G15" s="41"/>
      <c r="H15" s="41"/>
      <c r="I15" s="41"/>
    </row>
    <row r="16" spans="1:11" s="4" customFormat="1" ht="13.5">
      <c r="A16" s="170"/>
      <c r="B16" s="244" t="s">
        <v>116</v>
      </c>
      <c r="C16" s="245"/>
      <c r="D16" s="171">
        <v>0</v>
      </c>
      <c r="E16" s="41"/>
      <c r="F16" s="41"/>
      <c r="G16" s="41"/>
      <c r="H16" s="41"/>
      <c r="I16" s="41"/>
    </row>
    <row r="17" spans="1:9" s="4" customFormat="1" ht="13.5">
      <c r="A17" s="69"/>
      <c r="B17" s="240"/>
      <c r="C17" s="241"/>
      <c r="D17" s="109">
        <v>0</v>
      </c>
      <c r="E17" s="41"/>
      <c r="F17" s="41"/>
      <c r="G17" s="41"/>
      <c r="H17" s="41"/>
      <c r="I17" s="41"/>
    </row>
    <row r="18" spans="1:9" s="4" customFormat="1" ht="13.5">
      <c r="A18" s="69"/>
      <c r="B18" s="240" t="s">
        <v>162</v>
      </c>
      <c r="C18" s="241"/>
      <c r="D18" s="109">
        <v>0</v>
      </c>
      <c r="E18" s="41"/>
      <c r="F18" s="41"/>
      <c r="G18" s="41"/>
      <c r="H18" s="41"/>
      <c r="I18" s="41"/>
    </row>
    <row r="19" spans="1:9" s="4" customFormat="1" ht="13.5">
      <c r="A19" s="69"/>
      <c r="B19" s="240"/>
      <c r="C19" s="241"/>
      <c r="D19" s="109">
        <v>0</v>
      </c>
      <c r="E19" s="41"/>
      <c r="F19" s="41"/>
      <c r="G19" s="41"/>
      <c r="H19" s="41"/>
      <c r="I19" s="41"/>
    </row>
    <row r="20" spans="1:9" s="4" customFormat="1" ht="13.5">
      <c r="A20" s="69"/>
      <c r="B20" s="240"/>
      <c r="C20" s="241"/>
      <c r="D20" s="109">
        <v>0</v>
      </c>
      <c r="E20" s="41"/>
      <c r="F20" s="41"/>
      <c r="G20" s="41"/>
      <c r="H20" s="41"/>
      <c r="I20" s="41"/>
    </row>
    <row r="21" spans="1:9" s="4" customFormat="1" ht="13.5">
      <c r="A21" s="69"/>
      <c r="B21" s="240"/>
      <c r="C21" s="241"/>
      <c r="D21" s="110">
        <v>0</v>
      </c>
      <c r="E21" s="41"/>
      <c r="F21" s="41"/>
      <c r="G21" s="41"/>
      <c r="H21" s="41"/>
      <c r="I21" s="41"/>
    </row>
    <row r="22" spans="1:9" s="4" customFormat="1" ht="13.5">
      <c r="A22" s="69"/>
      <c r="B22" s="240"/>
      <c r="C22" s="241"/>
      <c r="D22" s="109">
        <v>0</v>
      </c>
      <c r="E22" s="41"/>
      <c r="F22" s="41"/>
      <c r="G22" s="41"/>
      <c r="H22" s="41"/>
      <c r="I22" s="41"/>
    </row>
    <row r="23" spans="1:9" s="4" customFormat="1" ht="13.5">
      <c r="A23" s="69"/>
      <c r="B23" s="240"/>
      <c r="C23" s="241"/>
      <c r="D23" s="109">
        <v>0</v>
      </c>
      <c r="E23" s="41"/>
      <c r="F23" s="41"/>
      <c r="G23" s="41"/>
      <c r="H23" s="41"/>
      <c r="I23" s="41"/>
    </row>
    <row r="24" spans="1:9" s="4" customFormat="1" ht="13.5">
      <c r="A24" s="69"/>
      <c r="B24" s="240"/>
      <c r="C24" s="241"/>
      <c r="D24" s="109">
        <v>0</v>
      </c>
      <c r="E24" s="41"/>
      <c r="F24" s="41"/>
      <c r="G24" s="41"/>
      <c r="H24" s="41"/>
      <c r="I24" s="41"/>
    </row>
    <row r="25" spans="1:9" s="4" customFormat="1" ht="13.5">
      <c r="A25" s="69"/>
      <c r="B25" s="240"/>
      <c r="C25" s="241"/>
      <c r="D25" s="109">
        <v>0</v>
      </c>
      <c r="E25" s="41"/>
      <c r="F25" s="41"/>
      <c r="G25" s="41"/>
      <c r="H25" s="41"/>
      <c r="I25" s="41"/>
    </row>
    <row r="26" spans="1:9" s="4" customFormat="1" ht="13.5">
      <c r="A26" s="69"/>
      <c r="B26" s="240"/>
      <c r="C26" s="241"/>
      <c r="D26" s="109">
        <v>0</v>
      </c>
      <c r="E26" s="41"/>
      <c r="F26" s="41"/>
      <c r="G26" s="41"/>
      <c r="H26" s="41"/>
      <c r="I26" s="41"/>
    </row>
    <row r="27" spans="1:9" s="4" customFormat="1" ht="13.5">
      <c r="A27" s="69"/>
      <c r="B27" s="240"/>
      <c r="C27" s="241"/>
      <c r="D27" s="109">
        <v>0</v>
      </c>
      <c r="E27" s="41"/>
      <c r="F27" s="41"/>
      <c r="G27" s="41"/>
      <c r="H27" s="41"/>
      <c r="I27" s="41"/>
    </row>
    <row r="28" spans="1:9" s="4" customFormat="1" ht="13.5">
      <c r="A28" s="69"/>
      <c r="B28" s="240"/>
      <c r="C28" s="241"/>
      <c r="D28" s="109">
        <v>0</v>
      </c>
      <c r="E28" s="41"/>
      <c r="F28" s="41"/>
      <c r="G28" s="41"/>
      <c r="H28" s="41"/>
      <c r="I28" s="41"/>
    </row>
    <row r="29" spans="1:9" s="4" customFormat="1" ht="13.5">
      <c r="A29" s="69"/>
      <c r="B29" s="240"/>
      <c r="C29" s="241"/>
      <c r="D29" s="109">
        <v>0</v>
      </c>
      <c r="E29" s="41"/>
      <c r="F29" s="41"/>
      <c r="G29" s="41"/>
      <c r="H29" s="41"/>
      <c r="I29" s="41"/>
    </row>
    <row r="30" spans="1:9" s="4" customFormat="1" ht="13.5">
      <c r="A30" s="69"/>
      <c r="B30" s="240"/>
      <c r="C30" s="241"/>
      <c r="D30" s="109">
        <v>0</v>
      </c>
      <c r="E30" s="41"/>
      <c r="F30" s="41"/>
      <c r="G30" s="41"/>
      <c r="H30" s="41"/>
      <c r="I30" s="41"/>
    </row>
    <row r="31" spans="1:9" s="4" customFormat="1" ht="13.5">
      <c r="A31" s="172"/>
      <c r="B31" s="41"/>
      <c r="C31" s="41"/>
      <c r="D31" s="41"/>
      <c r="E31" s="41"/>
      <c r="F31" s="41"/>
      <c r="G31" s="41"/>
      <c r="H31" s="41"/>
      <c r="I31" s="41"/>
    </row>
    <row r="32" spans="1:9" s="4" customFormat="1" ht="11.25"/>
    <row r="33" s="4" customFormat="1" ht="11.25"/>
    <row r="34" s="4" customFormat="1" ht="11.25"/>
    <row r="35" s="4" customFormat="1" ht="11.25"/>
    <row r="36" s="4" customFormat="1" ht="11.25"/>
    <row r="37" s="4" customFormat="1" ht="11.25"/>
    <row r="38" s="4" customFormat="1" ht="11.25"/>
    <row r="39" s="4" customFormat="1" ht="11.25"/>
    <row r="40" s="4" customFormat="1" ht="11.25"/>
    <row r="41" s="4" customFormat="1" ht="11.25"/>
    <row r="42" s="4" customFormat="1" ht="11.25"/>
    <row r="43" s="4" customFormat="1" ht="11.25"/>
    <row r="44" s="4" customFormat="1" ht="11.25"/>
    <row r="45" s="4" customFormat="1" ht="11.25"/>
    <row r="46" s="4" customFormat="1" ht="11.25"/>
    <row r="47" s="4" customFormat="1" ht="11.25"/>
    <row r="48" s="4" customFormat="1" ht="11.25"/>
    <row r="49" s="4" customFormat="1" ht="11.25"/>
    <row r="50" s="4" customFormat="1" ht="11.25"/>
    <row r="51" s="4" customFormat="1" ht="11.25"/>
    <row r="52" s="4" customFormat="1" ht="11.25"/>
    <row r="53" s="4" customFormat="1" ht="11.25"/>
    <row r="54" s="4" customFormat="1" ht="11.25"/>
    <row r="55" s="4" customFormat="1" ht="11.25"/>
    <row r="56" s="4" customFormat="1" ht="11.25"/>
    <row r="57" s="4" customFormat="1" ht="11.25"/>
    <row r="58" s="4" customFormat="1" ht="11.25"/>
    <row r="59" s="4" customFormat="1" ht="11.25"/>
    <row r="60" s="4" customFormat="1" ht="11.25"/>
    <row r="61" s="4" customFormat="1" ht="11.25"/>
    <row r="62" s="4" customFormat="1" ht="11.25"/>
    <row r="63" s="4" customFormat="1" ht="11.25"/>
    <row r="64" s="4" customFormat="1" ht="11.25"/>
    <row r="65" s="4" customFormat="1" ht="11.25"/>
    <row r="66" s="4" customFormat="1" ht="11.25"/>
    <row r="67" s="4" customFormat="1" ht="11.25"/>
    <row r="68" s="4" customFormat="1" ht="11.25"/>
    <row r="69" s="4" customFormat="1" ht="11.25"/>
    <row r="70" s="4" customFormat="1" ht="11.25"/>
    <row r="71" s="4" customFormat="1" ht="11.25"/>
    <row r="72" s="4" customFormat="1" ht="11.25"/>
    <row r="73" s="4" customFormat="1" ht="11.25"/>
    <row r="74" s="4" customFormat="1" ht="11.25"/>
    <row r="75" s="4" customFormat="1" ht="11.25"/>
    <row r="76" s="4" customFormat="1" ht="11.25"/>
    <row r="77" s="4" customFormat="1" ht="11.25"/>
    <row r="78" s="4" customFormat="1" ht="11.25"/>
    <row r="79" s="4" customFormat="1" ht="11.25"/>
    <row r="80" s="4" customFormat="1" ht="11.25"/>
    <row r="81" s="4" customFormat="1" ht="11.25"/>
    <row r="82" s="4" customFormat="1" ht="11.25"/>
    <row r="83" s="4" customFormat="1" ht="11.25"/>
    <row r="84" s="4" customFormat="1" ht="11.25"/>
    <row r="85" s="4" customFormat="1" ht="11.25"/>
    <row r="86" s="4" customFormat="1" ht="11.25"/>
    <row r="87" s="4" customFormat="1" ht="11.25"/>
    <row r="88" s="4" customFormat="1" ht="11.25"/>
    <row r="89" s="4" customFormat="1" ht="11.25"/>
    <row r="90" s="4" customFormat="1" ht="11.25"/>
    <row r="91" s="4" customFormat="1" ht="11.25"/>
    <row r="92" s="4" customFormat="1" ht="11.25"/>
    <row r="93" s="4" customFormat="1" ht="11.25"/>
    <row r="94" s="4" customFormat="1" ht="11.25"/>
    <row r="95" s="4" customFormat="1" ht="11.25"/>
    <row r="96" s="4" customFormat="1" ht="11.25"/>
    <row r="97" s="4" customFormat="1" ht="11.25"/>
    <row r="98" s="4" customFormat="1" ht="11.25"/>
    <row r="99" s="4" customFormat="1" ht="11.25"/>
    <row r="100" s="4" customFormat="1" ht="11.25"/>
    <row r="101" s="4" customFormat="1" ht="11.25"/>
    <row r="102" s="4" customFormat="1" ht="11.25"/>
    <row r="103" s="4" customFormat="1" ht="11.25"/>
    <row r="104" s="4" customFormat="1" ht="11.25"/>
    <row r="105" s="4" customFormat="1" ht="11.25"/>
    <row r="106" s="4" customFormat="1" ht="11.25"/>
    <row r="107" s="4" customFormat="1" ht="11.25"/>
    <row r="108" s="4" customFormat="1" ht="11.25"/>
    <row r="109" s="4" customFormat="1" ht="11.25"/>
    <row r="110" s="4" customFormat="1" ht="11.25"/>
    <row r="111" s="4" customFormat="1" ht="11.25"/>
    <row r="112" s="4" customFormat="1" ht="11.25"/>
    <row r="113" s="4" customFormat="1" ht="11.25"/>
    <row r="114" s="4" customFormat="1" ht="11.25"/>
    <row r="115" s="4" customFormat="1" ht="11.25"/>
    <row r="116" s="4" customFormat="1" ht="11.25"/>
    <row r="117" s="4" customFormat="1" ht="11.25"/>
    <row r="118" s="4" customFormat="1" ht="11.25"/>
    <row r="119" s="4" customFormat="1" ht="11.25"/>
    <row r="120" s="4" customFormat="1" ht="11.25"/>
    <row r="121" s="4" customFormat="1" ht="11.25"/>
    <row r="122" s="4" customFormat="1" ht="11.25"/>
    <row r="123" s="4" customFormat="1" ht="11.25"/>
    <row r="124" s="4" customFormat="1" ht="11.25"/>
    <row r="125" s="4" customFormat="1" ht="11.25"/>
    <row r="126" s="4" customFormat="1" ht="11.25"/>
    <row r="127" s="4" customFormat="1" ht="11.25"/>
    <row r="128" s="4" customFormat="1" ht="11.25"/>
    <row r="129" s="4" customFormat="1" ht="11.25"/>
    <row r="130" s="4" customFormat="1" ht="11.25"/>
    <row r="131" s="4" customFormat="1" ht="11.25"/>
    <row r="132" s="4" customFormat="1" ht="11.25"/>
    <row r="133" s="4" customFormat="1" ht="11.25"/>
    <row r="134" s="4" customFormat="1" ht="11.25"/>
    <row r="135" s="4" customFormat="1" ht="11.25"/>
    <row r="136" s="4" customFormat="1" ht="11.25"/>
    <row r="137" s="4" customFormat="1" ht="11.25"/>
    <row r="138" s="4" customFormat="1" ht="11.25"/>
    <row r="139" s="4" customFormat="1" ht="11.25"/>
    <row r="140" s="4" customFormat="1" ht="11.25"/>
    <row r="141" s="4" customFormat="1" ht="11.25"/>
    <row r="142" s="4" customFormat="1" ht="11.25"/>
    <row r="143" s="4" customFormat="1" ht="11.25"/>
    <row r="144" s="4" customFormat="1" ht="11.25"/>
    <row r="145" s="4" customFormat="1" ht="11.25"/>
    <row r="146" s="4" customFormat="1" ht="11.25"/>
    <row r="147" s="4" customFormat="1" ht="11.25"/>
    <row r="148" s="4" customFormat="1" ht="11.25"/>
    <row r="149" s="4" customFormat="1" ht="11.25"/>
    <row r="150" s="4" customFormat="1" ht="11.25"/>
    <row r="151" s="4" customFormat="1" ht="11.25"/>
    <row r="152" s="4" customFormat="1" ht="11.25"/>
    <row r="153" s="4" customFormat="1" ht="11.25"/>
    <row r="154" s="4" customFormat="1" ht="11.25"/>
    <row r="155" s="4" customFormat="1" ht="11.25"/>
    <row r="156" s="4" customFormat="1" ht="11.25"/>
    <row r="157" s="4" customFormat="1" ht="11.25"/>
    <row r="158" s="4" customFormat="1" ht="11.25"/>
    <row r="159" s="4" customFormat="1" ht="11.25"/>
    <row r="160" s="4" customFormat="1" ht="11.25"/>
    <row r="161" s="4" customFormat="1" ht="11.25"/>
    <row r="162" s="4" customFormat="1" ht="11.25"/>
    <row r="163" s="4" customFormat="1" ht="11.25"/>
    <row r="164" s="4" customFormat="1" ht="11.25"/>
    <row r="165" s="4" customFormat="1" ht="11.25"/>
    <row r="166" s="4" customFormat="1" ht="11.25"/>
    <row r="167" s="4" customFormat="1" ht="11.25"/>
    <row r="168" s="4" customFormat="1" ht="11.25"/>
    <row r="169" s="4" customFormat="1" ht="11.25"/>
    <row r="170" s="4" customFormat="1" ht="11.25"/>
    <row r="171" s="4" customFormat="1" ht="11.25"/>
    <row r="172" s="4" customFormat="1" ht="11.25"/>
    <row r="173" s="4" customFormat="1" ht="11.25"/>
    <row r="174" s="4" customFormat="1" ht="11.25"/>
    <row r="175" s="4" customFormat="1" ht="11.25"/>
    <row r="176" s="4" customFormat="1" ht="11.25"/>
    <row r="177" s="4" customFormat="1" ht="11.25"/>
    <row r="178" s="4" customFormat="1" ht="11.25"/>
    <row r="179" s="4" customFormat="1" ht="11.25"/>
    <row r="180" s="4" customFormat="1" ht="11.25"/>
    <row r="181" s="4" customFormat="1" ht="11.25"/>
    <row r="182" s="4" customFormat="1" ht="11.25"/>
    <row r="183" s="4" customFormat="1" ht="11.25"/>
    <row r="184" s="4" customFormat="1" ht="11.25"/>
    <row r="185" s="4" customFormat="1" ht="11.25"/>
    <row r="186" s="4" customFormat="1" ht="11.25"/>
    <row r="187" s="4" customFormat="1" ht="11.25"/>
    <row r="188" s="4" customFormat="1" ht="11.25"/>
    <row r="189" s="4" customFormat="1" ht="11.25"/>
    <row r="190" s="4" customFormat="1" ht="11.25"/>
    <row r="191" s="4" customFormat="1" ht="11.25"/>
    <row r="192" s="4" customFormat="1" ht="11.25"/>
    <row r="193" s="4" customFormat="1" ht="11.25"/>
    <row r="194" s="4" customFormat="1" ht="11.25"/>
    <row r="195" s="4" customFormat="1" ht="11.25"/>
    <row r="196" s="4" customFormat="1" ht="11.25"/>
    <row r="197" s="4" customFormat="1" ht="11.25"/>
    <row r="198" s="4" customFormat="1" ht="11.25"/>
    <row r="199" s="4" customFormat="1" ht="11.25"/>
    <row r="200" s="4" customFormat="1" ht="11.25"/>
    <row r="201" s="4" customFormat="1" ht="11.25"/>
    <row r="202" s="4" customFormat="1" ht="11.25"/>
    <row r="203" s="4" customFormat="1" ht="11.25"/>
    <row r="204" s="4" customFormat="1" ht="11.25"/>
    <row r="205" s="4" customFormat="1" ht="11.25"/>
    <row r="206" s="4" customFormat="1" ht="11.25"/>
    <row r="207" s="4" customFormat="1" ht="11.25"/>
    <row r="208" s="4" customFormat="1" ht="11.25"/>
    <row r="209" s="4" customFormat="1" ht="11.25"/>
    <row r="210" s="4" customFormat="1" ht="11.25"/>
    <row r="211" s="4" customFormat="1" ht="11.25"/>
    <row r="212" s="4" customFormat="1" ht="11.25"/>
    <row r="213" s="4" customFormat="1" ht="11.25"/>
    <row r="214" s="4" customFormat="1" ht="11.25"/>
    <row r="215" s="4" customFormat="1" ht="11.25"/>
    <row r="216" s="4" customFormat="1" ht="11.25"/>
    <row r="217" s="4" customFormat="1" ht="11.25"/>
    <row r="218" s="4" customFormat="1" ht="11.25"/>
    <row r="219" s="4" customFormat="1" ht="11.25"/>
    <row r="220" s="4" customFormat="1" ht="11.25"/>
    <row r="221" s="4" customFormat="1" ht="11.25"/>
    <row r="222" s="4" customFormat="1" ht="11.25"/>
    <row r="223" s="4" customFormat="1" ht="11.25"/>
    <row r="224" s="4" customFormat="1" ht="11.25"/>
    <row r="225" s="4" customFormat="1" ht="11.25"/>
    <row r="226" s="4" customFormat="1" ht="11.25"/>
    <row r="227" s="4" customFormat="1" ht="11.25"/>
    <row r="228" s="4" customFormat="1" ht="11.25"/>
    <row r="229" s="4" customFormat="1" ht="11.25"/>
    <row r="230" s="4" customFormat="1" ht="11.25"/>
    <row r="231" s="4" customFormat="1" ht="11.25"/>
    <row r="232" s="4" customFormat="1" ht="11.25"/>
    <row r="233" s="4" customFormat="1" ht="11.25"/>
    <row r="234" s="4" customFormat="1" ht="11.25"/>
    <row r="235" s="4" customFormat="1" ht="11.25"/>
    <row r="236" s="4" customFormat="1" ht="11.25"/>
    <row r="237" s="4" customFormat="1" ht="11.25"/>
    <row r="238" s="4" customFormat="1" ht="11.25"/>
    <row r="239" s="4" customFormat="1" ht="11.25"/>
    <row r="240" s="4" customFormat="1" ht="11.25"/>
    <row r="241" s="4" customFormat="1" ht="11.25"/>
    <row r="242" s="4" customFormat="1" ht="11.25"/>
    <row r="243" s="4" customFormat="1" ht="11.25"/>
    <row r="244" s="4" customFormat="1" ht="11.25"/>
    <row r="245" s="4" customFormat="1" ht="11.25"/>
    <row r="246" s="4" customFormat="1" ht="11.25"/>
    <row r="247" s="4" customFormat="1" ht="11.25"/>
    <row r="248" s="4" customFormat="1" ht="11.25"/>
    <row r="249" s="4" customFormat="1" ht="11.25"/>
    <row r="250" s="4" customFormat="1" ht="11.25"/>
    <row r="251" s="4" customFormat="1" ht="11.25"/>
    <row r="252" s="4" customFormat="1" ht="11.25"/>
    <row r="253" s="4" customFormat="1" ht="11.25"/>
    <row r="254" s="4" customFormat="1" ht="11.25"/>
    <row r="255" s="4" customFormat="1" ht="11.25"/>
    <row r="256" s="4" customFormat="1" ht="11.25"/>
    <row r="257" s="4" customFormat="1" ht="11.25"/>
    <row r="258" s="4" customFormat="1" ht="11.25"/>
    <row r="259" s="4" customFormat="1" ht="11.25"/>
    <row r="260" s="4" customFormat="1" ht="11.25"/>
    <row r="261" s="4" customFormat="1" ht="11.25"/>
    <row r="262" s="4" customFormat="1" ht="11.25"/>
    <row r="263" s="4" customFormat="1" ht="11.25"/>
    <row r="264" s="4" customFormat="1" ht="11.25"/>
    <row r="265" s="4" customFormat="1" ht="11.25"/>
    <row r="266" s="4" customFormat="1" ht="11.25"/>
    <row r="267" s="4" customFormat="1" ht="11.25"/>
    <row r="268" s="4" customFormat="1" ht="11.25"/>
    <row r="269" s="4" customFormat="1" ht="11.25"/>
    <row r="270" s="4" customFormat="1" ht="11.25"/>
    <row r="271" s="4" customFormat="1" ht="11.25"/>
    <row r="272" s="4" customFormat="1" ht="11.25"/>
    <row r="273" s="4" customFormat="1" ht="11.25"/>
    <row r="274" s="4" customFormat="1" ht="11.25"/>
    <row r="275" s="4" customFormat="1" ht="11.25"/>
    <row r="276" s="4" customFormat="1" ht="11.25"/>
    <row r="277" s="4" customFormat="1" ht="11.25"/>
    <row r="278" s="4" customFormat="1" ht="11.25"/>
    <row r="279" s="4" customFormat="1" ht="11.25"/>
    <row r="280" s="4" customFormat="1" ht="11.25"/>
    <row r="281" s="4" customFormat="1" ht="11.25"/>
    <row r="282" s="4" customFormat="1" ht="11.25"/>
    <row r="283" s="4" customFormat="1" ht="11.25"/>
    <row r="284" s="4" customFormat="1" ht="11.25"/>
    <row r="285" s="4" customFormat="1" ht="11.25"/>
    <row r="286" s="4" customFormat="1" ht="11.25"/>
    <row r="287" s="4" customFormat="1" ht="11.25"/>
    <row r="288" s="4" customFormat="1" ht="11.25"/>
    <row r="289" s="4" customFormat="1" ht="11.25"/>
    <row r="290" s="4" customFormat="1" ht="11.25"/>
    <row r="291" s="4" customFormat="1" ht="11.25"/>
    <row r="292" s="4" customFormat="1" ht="11.25"/>
    <row r="293" s="4" customFormat="1" ht="11.25"/>
    <row r="294" s="4" customFormat="1" ht="11.25"/>
    <row r="295" s="4" customFormat="1" ht="11.25"/>
    <row r="296" s="4" customFormat="1" ht="11.25"/>
    <row r="297" s="4" customFormat="1" ht="11.25"/>
    <row r="298" s="4" customFormat="1" ht="11.25"/>
    <row r="299" s="4" customFormat="1" ht="11.25"/>
    <row r="300" s="4" customFormat="1" ht="11.25"/>
    <row r="301" s="4" customFormat="1" ht="11.25"/>
    <row r="302" s="4" customFormat="1" ht="11.25"/>
    <row r="303" s="4" customFormat="1" ht="11.25"/>
    <row r="304" s="4" customFormat="1" ht="11.25"/>
    <row r="305" s="4" customFormat="1" ht="11.25"/>
    <row r="306" s="4" customFormat="1" ht="11.25"/>
    <row r="307" s="4" customFormat="1" ht="11.25"/>
    <row r="308" s="4" customFormat="1" ht="11.25"/>
    <row r="309" s="4" customFormat="1" ht="11.25"/>
    <row r="310" s="4" customFormat="1" ht="11.25"/>
    <row r="311" s="4" customFormat="1" ht="11.25"/>
    <row r="312" s="4" customFormat="1" ht="11.25"/>
    <row r="313" s="4" customFormat="1" ht="11.25"/>
    <row r="314" s="4" customFormat="1" ht="11.25"/>
    <row r="315" s="4" customFormat="1" ht="11.25"/>
    <row r="316" s="4" customFormat="1" ht="11.25"/>
    <row r="317" s="4" customFormat="1" ht="11.25"/>
    <row r="318" s="4" customFormat="1" ht="11.25"/>
    <row r="319" s="4" customFormat="1" ht="11.25"/>
    <row r="320" s="4" customFormat="1" ht="11.25"/>
    <row r="321" s="4" customFormat="1" ht="11.25"/>
    <row r="322" s="4" customFormat="1" ht="11.25"/>
    <row r="323" s="4" customFormat="1" ht="11.25"/>
    <row r="324" s="4" customFormat="1" ht="11.25"/>
    <row r="325" s="4" customFormat="1" ht="11.25"/>
    <row r="326" s="4" customFormat="1" ht="11.25"/>
    <row r="327" s="4" customFormat="1" ht="11.25"/>
    <row r="328" s="4" customFormat="1" ht="11.25"/>
    <row r="329" s="4" customFormat="1" ht="11.25"/>
    <row r="330" s="4" customFormat="1" ht="11.25"/>
    <row r="331" s="4" customFormat="1" ht="11.25"/>
    <row r="332" s="4" customFormat="1" ht="11.25"/>
    <row r="333" s="4" customFormat="1" ht="11.25"/>
    <row r="334" s="4" customFormat="1" ht="11.25"/>
    <row r="335" s="4" customFormat="1" ht="11.25"/>
    <row r="336" s="4" customFormat="1" ht="11.25"/>
    <row r="337" s="4" customFormat="1" ht="11.25"/>
    <row r="338" s="4" customFormat="1" ht="11.25"/>
    <row r="339" s="4" customFormat="1" ht="11.25"/>
    <row r="340" s="4" customFormat="1" ht="11.25"/>
    <row r="341" s="4" customFormat="1" ht="11.25"/>
    <row r="342" s="4" customFormat="1" ht="11.25"/>
    <row r="343" s="4" customFormat="1" ht="11.25"/>
    <row r="344" s="4" customFormat="1" ht="11.25"/>
    <row r="345" s="4" customFormat="1" ht="11.25"/>
    <row r="346" s="4" customFormat="1" ht="11.25"/>
    <row r="347" s="4" customFormat="1" ht="11.25"/>
    <row r="348" s="4" customFormat="1" ht="11.25"/>
    <row r="349" s="4" customFormat="1" ht="11.25"/>
    <row r="350" s="4" customFormat="1" ht="11.25"/>
    <row r="351" s="4" customFormat="1" ht="11.25"/>
    <row r="352" s="4" customFormat="1" ht="11.25"/>
    <row r="353" s="4" customFormat="1" ht="11.25"/>
    <row r="354" s="4" customFormat="1" ht="11.25"/>
    <row r="355" s="4" customFormat="1" ht="11.25"/>
    <row r="356" s="4" customFormat="1" ht="11.25"/>
    <row r="357" s="4" customFormat="1" ht="11.25"/>
  </sheetData>
  <mergeCells count="26">
    <mergeCell ref="C1:H4"/>
    <mergeCell ref="A1:B6"/>
    <mergeCell ref="C6:E6"/>
    <mergeCell ref="F6:H6"/>
    <mergeCell ref="B23:C23"/>
    <mergeCell ref="B21:C21"/>
    <mergeCell ref="A11:B11"/>
    <mergeCell ref="A12:B12"/>
    <mergeCell ref="B18:C18"/>
    <mergeCell ref="B15:C15"/>
    <mergeCell ref="B16:C16"/>
    <mergeCell ref="B17:C17"/>
    <mergeCell ref="B30:C30"/>
    <mergeCell ref="B26:C26"/>
    <mergeCell ref="B27:C27"/>
    <mergeCell ref="B28:C28"/>
    <mergeCell ref="B29:C29"/>
    <mergeCell ref="B25:C25"/>
    <mergeCell ref="C5:E5"/>
    <mergeCell ref="F5:H5"/>
    <mergeCell ref="B24:C24"/>
    <mergeCell ref="A8:B8"/>
    <mergeCell ref="B19:C19"/>
    <mergeCell ref="B20:C20"/>
    <mergeCell ref="B22:C22"/>
    <mergeCell ref="A10:B10"/>
  </mergeCells>
  <phoneticPr fontId="0" type="noConversion"/>
  <printOptions horizontalCentered="1" verticalCentered="1"/>
  <pageMargins left="0.98425196850393704" right="0.98425196850393704" top="0.98425196850393704" bottom="0.98425196850393704" header="0" footer="0"/>
  <pageSetup paperSize="5" scale="95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P53"/>
  <sheetViews>
    <sheetView topLeftCell="A19" zoomScale="115" workbookViewId="0">
      <selection activeCell="P52" sqref="P52"/>
    </sheetView>
  </sheetViews>
  <sheetFormatPr baseColWidth="10" defaultRowHeight="10.5"/>
  <cols>
    <col min="1" max="1" width="8.85546875" style="21" customWidth="1"/>
    <col min="2" max="2" width="23" style="21" customWidth="1"/>
    <col min="3" max="3" width="11.42578125" style="21"/>
    <col min="4" max="4" width="10.42578125" style="21" customWidth="1"/>
    <col min="5" max="6" width="9.5703125" style="21" customWidth="1"/>
    <col min="7" max="7" width="9.85546875" style="21" customWidth="1"/>
    <col min="8" max="8" width="9.42578125" style="21" customWidth="1"/>
    <col min="9" max="10" width="9.5703125" style="21" customWidth="1"/>
    <col min="11" max="11" width="8.85546875" style="21" customWidth="1"/>
    <col min="12" max="13" width="8.7109375" style="21" customWidth="1"/>
    <col min="14" max="14" width="8.5703125" style="21" customWidth="1"/>
    <col min="15" max="15" width="8.140625" style="21" customWidth="1"/>
    <col min="16" max="16" width="9.7109375" style="21" customWidth="1"/>
    <col min="17" max="16384" width="11.42578125" style="21"/>
  </cols>
  <sheetData>
    <row r="1" spans="1:16" ht="11.25" customHeight="1">
      <c r="A1" s="205"/>
      <c r="B1" s="206"/>
      <c r="C1" s="221" t="s">
        <v>178</v>
      </c>
      <c r="D1" s="195"/>
      <c r="E1" s="195"/>
      <c r="F1" s="195"/>
      <c r="G1" s="195"/>
      <c r="H1" s="196"/>
      <c r="I1" s="193"/>
      <c r="J1" s="194"/>
    </row>
    <row r="2" spans="1:16" ht="12" customHeight="1">
      <c r="A2" s="207"/>
      <c r="B2" s="208"/>
      <c r="C2" s="222"/>
      <c r="D2" s="197"/>
      <c r="E2" s="197"/>
      <c r="F2" s="197"/>
      <c r="G2" s="197"/>
      <c r="H2" s="198"/>
      <c r="I2" s="193"/>
      <c r="J2" s="194"/>
    </row>
    <row r="3" spans="1:16" ht="12.75">
      <c r="A3" s="207"/>
      <c r="B3" s="208"/>
      <c r="C3" s="222"/>
      <c r="D3" s="197"/>
      <c r="E3" s="197"/>
      <c r="F3" s="197"/>
      <c r="G3" s="197"/>
      <c r="H3" s="198"/>
      <c r="I3" s="55" t="s">
        <v>179</v>
      </c>
      <c r="J3" s="56"/>
    </row>
    <row r="4" spans="1:16" ht="12" customHeight="1">
      <c r="A4" s="207"/>
      <c r="B4" s="208"/>
      <c r="C4" s="223"/>
      <c r="D4" s="199"/>
      <c r="E4" s="199"/>
      <c r="F4" s="199"/>
      <c r="G4" s="199"/>
      <c r="H4" s="200"/>
      <c r="I4" s="55" t="s">
        <v>183</v>
      </c>
      <c r="J4" s="56"/>
    </row>
    <row r="5" spans="1:16" ht="12.75" customHeight="1">
      <c r="A5" s="207"/>
      <c r="B5" s="208"/>
      <c r="C5" s="192" t="s">
        <v>181</v>
      </c>
      <c r="D5" s="190"/>
      <c r="E5" s="191"/>
      <c r="F5" s="192" t="s">
        <v>182</v>
      </c>
      <c r="G5" s="190"/>
      <c r="H5" s="190"/>
      <c r="I5" s="193"/>
      <c r="J5" s="194"/>
    </row>
    <row r="6" spans="1:16" ht="19.5" customHeight="1">
      <c r="A6" s="209"/>
      <c r="B6" s="210"/>
      <c r="C6" s="192">
        <v>0</v>
      </c>
      <c r="D6" s="190"/>
      <c r="E6" s="191"/>
      <c r="F6" s="192" t="s">
        <v>195</v>
      </c>
      <c r="G6" s="190"/>
      <c r="H6" s="190"/>
      <c r="I6" s="55"/>
      <c r="J6" s="56"/>
      <c r="K6" s="135"/>
      <c r="L6" s="135"/>
      <c r="M6" s="135"/>
      <c r="N6" s="135"/>
      <c r="O6" s="135"/>
      <c r="P6" s="135"/>
    </row>
    <row r="7" spans="1:16" ht="12" customHeight="1">
      <c r="A7" s="136"/>
      <c r="B7" s="136"/>
      <c r="C7" s="137"/>
      <c r="D7" s="137"/>
      <c r="E7" s="137"/>
      <c r="F7" s="137"/>
      <c r="G7" s="137"/>
      <c r="H7" s="137"/>
      <c r="I7" s="102"/>
      <c r="J7" s="103"/>
      <c r="K7" s="135"/>
      <c r="L7" s="135"/>
      <c r="M7" s="135"/>
      <c r="N7" s="135"/>
      <c r="O7" s="135"/>
      <c r="P7" s="135"/>
    </row>
    <row r="8" spans="1:16" s="22" customFormat="1" ht="14.25" customHeight="1">
      <c r="A8" s="246" t="s">
        <v>115</v>
      </c>
      <c r="B8" s="246"/>
      <c r="C8" s="246"/>
      <c r="D8" s="246"/>
      <c r="E8" s="246"/>
      <c r="F8" s="246"/>
      <c r="G8" s="246"/>
      <c r="H8" s="246"/>
      <c r="I8" s="246"/>
      <c r="J8" s="246"/>
      <c r="K8" s="246"/>
      <c r="L8" s="246"/>
      <c r="M8" s="246"/>
      <c r="N8" s="246"/>
      <c r="O8" s="246"/>
      <c r="P8" s="246"/>
    </row>
    <row r="9" spans="1:16" s="30" customFormat="1" ht="11.25" customHeight="1" thickBot="1">
      <c r="A9" s="258" t="s">
        <v>134</v>
      </c>
      <c r="B9" s="258"/>
      <c r="C9" s="258"/>
      <c r="D9" s="258"/>
      <c r="E9" s="258"/>
      <c r="F9" s="258"/>
      <c r="G9" s="258"/>
      <c r="H9" s="258"/>
      <c r="I9" s="258"/>
      <c r="J9" s="258"/>
      <c r="K9" s="258"/>
      <c r="L9" s="111"/>
      <c r="M9" s="111"/>
      <c r="N9" s="111"/>
      <c r="O9" s="111"/>
      <c r="P9" s="111" t="s">
        <v>172</v>
      </c>
    </row>
    <row r="10" spans="1:16" ht="12.75" customHeight="1" thickBot="1">
      <c r="A10" s="250"/>
      <c r="B10" s="252" t="s">
        <v>26</v>
      </c>
      <c r="C10" s="254" t="s">
        <v>118</v>
      </c>
      <c r="D10" s="247" t="s">
        <v>52</v>
      </c>
      <c r="E10" s="248"/>
      <c r="F10" s="248"/>
      <c r="G10" s="248"/>
      <c r="H10" s="248"/>
      <c r="I10" s="248"/>
      <c r="J10" s="248"/>
      <c r="K10" s="248"/>
      <c r="L10" s="248"/>
      <c r="M10" s="248"/>
      <c r="N10" s="248"/>
      <c r="O10" s="249"/>
      <c r="P10" s="256" t="s">
        <v>29</v>
      </c>
    </row>
    <row r="11" spans="1:16" ht="13.5" customHeight="1" thickBot="1">
      <c r="A11" s="251"/>
      <c r="B11" s="253"/>
      <c r="C11" s="255"/>
      <c r="D11" s="112" t="s">
        <v>53</v>
      </c>
      <c r="E11" s="113" t="s">
        <v>154</v>
      </c>
      <c r="F11" s="113" t="s">
        <v>54</v>
      </c>
      <c r="G11" s="113" t="s">
        <v>55</v>
      </c>
      <c r="H11" s="113" t="s">
        <v>56</v>
      </c>
      <c r="I11" s="113" t="s">
        <v>57</v>
      </c>
      <c r="J11" s="113" t="s">
        <v>58</v>
      </c>
      <c r="K11" s="113" t="s">
        <v>59</v>
      </c>
      <c r="L11" s="113" t="s">
        <v>60</v>
      </c>
      <c r="M11" s="113" t="s">
        <v>61</v>
      </c>
      <c r="N11" s="113" t="s">
        <v>62</v>
      </c>
      <c r="O11" s="114" t="s">
        <v>63</v>
      </c>
      <c r="P11" s="257"/>
    </row>
    <row r="12" spans="1:16" ht="12.75">
      <c r="A12" s="115">
        <v>1000</v>
      </c>
      <c r="B12" s="116" t="s">
        <v>64</v>
      </c>
      <c r="C12" s="134">
        <f>SUM(C13:C14)</f>
        <v>150000000</v>
      </c>
      <c r="D12" s="129">
        <f t="shared" ref="D12:O12" si="0">SUM(D13:D14)</f>
        <v>6958100</v>
      </c>
      <c r="E12" s="125">
        <f t="shared" si="0"/>
        <v>13003809.09090909</v>
      </c>
      <c r="F12" s="125">
        <f t="shared" si="0"/>
        <v>13003809.09090909</v>
      </c>
      <c r="G12" s="125">
        <f t="shared" si="0"/>
        <v>13003809.09090909</v>
      </c>
      <c r="H12" s="125">
        <f t="shared" si="0"/>
        <v>13003809.09090909</v>
      </c>
      <c r="I12" s="125">
        <f t="shared" si="0"/>
        <v>13003809.09090909</v>
      </c>
      <c r="J12" s="125">
        <f t="shared" si="0"/>
        <v>13003809.09090909</v>
      </c>
      <c r="K12" s="125">
        <f t="shared" si="0"/>
        <v>13003809.09090909</v>
      </c>
      <c r="L12" s="125">
        <f t="shared" si="0"/>
        <v>13003809.09090909</v>
      </c>
      <c r="M12" s="125">
        <f t="shared" si="0"/>
        <v>13003809.09090909</v>
      </c>
      <c r="N12" s="125">
        <f t="shared" si="0"/>
        <v>13003809.09090909</v>
      </c>
      <c r="O12" s="125">
        <f t="shared" si="0"/>
        <v>13003809.09090909</v>
      </c>
      <c r="P12" s="125">
        <f>SUM(D12:O12)</f>
        <v>150000000</v>
      </c>
    </row>
    <row r="13" spans="1:16" ht="12.75">
      <c r="A13" s="117">
        <v>1001</v>
      </c>
      <c r="B13" s="117" t="s">
        <v>65</v>
      </c>
      <c r="C13" s="132">
        <f>'POA-02'!K25</f>
        <v>150000000</v>
      </c>
      <c r="D13" s="130">
        <f>'POA-02'!K20/12+'POA-02'!K22/12</f>
        <v>6958100</v>
      </c>
      <c r="E13" s="126">
        <f>'POA-02'!K19/11+'POA-02'!K20/12+'POA-02'!K22/12+'POA-02'!K23/4</f>
        <v>13003809.09090909</v>
      </c>
      <c r="F13" s="126">
        <f>'POA-02'!K19/11+'POA-02'!K20/12+'POA-02'!K22/12+'POA-02'!K23/4</f>
        <v>13003809.09090909</v>
      </c>
      <c r="G13" s="126">
        <f>'POA-02'!K19/11+'POA-02'!K20/12+'POA-02'!K22/12+'POA-02'!K23/4</f>
        <v>13003809.09090909</v>
      </c>
      <c r="H13" s="126">
        <f>'POA-02'!K19/11+'POA-02'!K20/12+'POA-02'!K22/12+'POA-02'!K23/4</f>
        <v>13003809.09090909</v>
      </c>
      <c r="I13" s="126">
        <f>'POA-02'!K19/11+'POA-02'!K20/12+'POA-02'!K22/12</f>
        <v>13003809.09090909</v>
      </c>
      <c r="J13" s="126">
        <f>'POA-02'!K19/11+'POA-02'!K20/12+'POA-02'!K22/12</f>
        <v>13003809.09090909</v>
      </c>
      <c r="K13" s="126">
        <f>'POA-02'!K19/11+'POA-02'!K20/12+'POA-02'!K22/12</f>
        <v>13003809.09090909</v>
      </c>
      <c r="L13" s="126">
        <f>'POA-02'!K19/11+'POA-02'!K20/12+'POA-02'!K22/12</f>
        <v>13003809.09090909</v>
      </c>
      <c r="M13" s="126">
        <f>'POA-02'!K19/11+'POA-02'!K20/12+'POA-02'!K22/12</f>
        <v>13003809.09090909</v>
      </c>
      <c r="N13" s="126">
        <f>'POA-02'!K19/11+'POA-02'!K20/12+'POA-02'!K22/12</f>
        <v>13003809.09090909</v>
      </c>
      <c r="O13" s="126">
        <f>'POA-02'!K19/11+'POA-02'!K20/12+'POA-02'!K22/12</f>
        <v>13003809.09090909</v>
      </c>
      <c r="P13" s="127">
        <f t="shared" ref="P13:P50" si="1">SUM(D13:O13)</f>
        <v>150000000</v>
      </c>
    </row>
    <row r="14" spans="1:16" ht="12.75">
      <c r="A14" s="117">
        <v>1002</v>
      </c>
      <c r="B14" s="117" t="s">
        <v>66</v>
      </c>
      <c r="C14" s="132"/>
      <c r="D14" s="130"/>
      <c r="E14" s="126">
        <f t="shared" ref="E14:O14" si="2">$C14/12</f>
        <v>0</v>
      </c>
      <c r="F14" s="126">
        <f t="shared" si="2"/>
        <v>0</v>
      </c>
      <c r="G14" s="126">
        <f t="shared" si="2"/>
        <v>0</v>
      </c>
      <c r="H14" s="126">
        <f t="shared" si="2"/>
        <v>0</v>
      </c>
      <c r="I14" s="126">
        <f t="shared" si="2"/>
        <v>0</v>
      </c>
      <c r="J14" s="126">
        <f t="shared" si="2"/>
        <v>0</v>
      </c>
      <c r="K14" s="126">
        <f t="shared" si="2"/>
        <v>0</v>
      </c>
      <c r="L14" s="126">
        <f t="shared" si="2"/>
        <v>0</v>
      </c>
      <c r="M14" s="126">
        <f t="shared" si="2"/>
        <v>0</v>
      </c>
      <c r="N14" s="126">
        <f t="shared" si="2"/>
        <v>0</v>
      </c>
      <c r="O14" s="126">
        <f t="shared" si="2"/>
        <v>0</v>
      </c>
      <c r="P14" s="127">
        <f t="shared" si="1"/>
        <v>0</v>
      </c>
    </row>
    <row r="15" spans="1:16" ht="12.75">
      <c r="A15" s="121">
        <v>2000</v>
      </c>
      <c r="B15" s="117" t="s">
        <v>67</v>
      </c>
      <c r="C15" s="131">
        <f>+C16+C17+C21+C22+C26+C29+C33+C34+C35+C36+C37+C38+C39+C40+C41+C44+C45</f>
        <v>0</v>
      </c>
      <c r="D15" s="131">
        <f t="shared" ref="D15:O15" si="3">+D16+D17+D21+D22+D26+D29+D33+D34+D35+D36+D37+D38+D39+D40+D41+D44+D45</f>
        <v>0</v>
      </c>
      <c r="E15" s="127">
        <f t="shared" si="3"/>
        <v>0</v>
      </c>
      <c r="F15" s="127">
        <f t="shared" si="3"/>
        <v>0</v>
      </c>
      <c r="G15" s="127">
        <f t="shared" si="3"/>
        <v>0</v>
      </c>
      <c r="H15" s="127">
        <f t="shared" si="3"/>
        <v>0</v>
      </c>
      <c r="I15" s="127">
        <f t="shared" si="3"/>
        <v>0</v>
      </c>
      <c r="J15" s="127">
        <f t="shared" si="3"/>
        <v>0</v>
      </c>
      <c r="K15" s="127">
        <f t="shared" si="3"/>
        <v>0</v>
      </c>
      <c r="L15" s="127">
        <f t="shared" si="3"/>
        <v>0</v>
      </c>
      <c r="M15" s="127">
        <f t="shared" si="3"/>
        <v>0</v>
      </c>
      <c r="N15" s="127">
        <f t="shared" si="3"/>
        <v>0</v>
      </c>
      <c r="O15" s="127">
        <f t="shared" si="3"/>
        <v>0</v>
      </c>
      <c r="P15" s="127">
        <f>SUM(D15:O15)</f>
        <v>0</v>
      </c>
    </row>
    <row r="16" spans="1:16" ht="12.75">
      <c r="A16" s="117">
        <v>2001</v>
      </c>
      <c r="B16" s="117" t="s">
        <v>68</v>
      </c>
      <c r="C16" s="130">
        <v>0</v>
      </c>
      <c r="D16" s="130"/>
      <c r="E16" s="126"/>
      <c r="F16" s="126">
        <v>0</v>
      </c>
      <c r="G16" s="126"/>
      <c r="H16" s="126">
        <v>0</v>
      </c>
      <c r="I16" s="126"/>
      <c r="J16" s="126"/>
      <c r="K16" s="126"/>
      <c r="L16" s="126"/>
      <c r="M16" s="126"/>
      <c r="N16" s="126"/>
      <c r="O16" s="126"/>
      <c r="P16" s="127">
        <f t="shared" si="1"/>
        <v>0</v>
      </c>
    </row>
    <row r="17" spans="1:16" ht="12.75">
      <c r="A17" s="117">
        <v>2002</v>
      </c>
      <c r="B17" s="117" t="s">
        <v>121</v>
      </c>
      <c r="C17" s="130">
        <f>'POA-03'!I21</f>
        <v>0</v>
      </c>
      <c r="D17" s="130"/>
      <c r="E17" s="126"/>
      <c r="F17" s="126"/>
      <c r="G17" s="126">
        <v>0</v>
      </c>
      <c r="H17" s="126">
        <v>0</v>
      </c>
      <c r="I17" s="126">
        <f>C15</f>
        <v>0</v>
      </c>
      <c r="J17" s="126">
        <v>0</v>
      </c>
      <c r="K17" s="126">
        <v>0</v>
      </c>
      <c r="L17" s="126">
        <v>0</v>
      </c>
      <c r="M17" s="126">
        <v>0</v>
      </c>
      <c r="N17" s="126">
        <v>0</v>
      </c>
      <c r="O17" s="126">
        <v>0</v>
      </c>
      <c r="P17" s="127">
        <f t="shared" si="1"/>
        <v>0</v>
      </c>
    </row>
    <row r="18" spans="1:16" ht="12.75">
      <c r="A18" s="117" t="s">
        <v>69</v>
      </c>
      <c r="B18" s="117" t="s">
        <v>70</v>
      </c>
      <c r="C18" s="130"/>
      <c r="D18" s="130"/>
      <c r="E18" s="126"/>
      <c r="F18" s="126"/>
      <c r="G18" s="126"/>
      <c r="H18" s="126"/>
      <c r="I18" s="126">
        <f>C17</f>
        <v>0</v>
      </c>
      <c r="J18" s="126"/>
      <c r="K18" s="126"/>
      <c r="L18" s="126"/>
      <c r="M18" s="126"/>
      <c r="N18" s="126"/>
      <c r="O18" s="126"/>
      <c r="P18" s="127">
        <f t="shared" si="1"/>
        <v>0</v>
      </c>
    </row>
    <row r="19" spans="1:16" ht="12.75">
      <c r="A19" s="117" t="s">
        <v>71</v>
      </c>
      <c r="B19" s="117" t="s">
        <v>72</v>
      </c>
      <c r="C19" s="130"/>
      <c r="D19" s="130"/>
      <c r="E19" s="126"/>
      <c r="F19" s="126"/>
      <c r="G19" s="126"/>
      <c r="H19" s="126"/>
      <c r="I19" s="126"/>
      <c r="J19" s="126"/>
      <c r="K19" s="126"/>
      <c r="L19" s="126"/>
      <c r="M19" s="126"/>
      <c r="N19" s="126"/>
      <c r="O19" s="126"/>
      <c r="P19" s="127">
        <f t="shared" si="1"/>
        <v>0</v>
      </c>
    </row>
    <row r="20" spans="1:16" ht="12.75">
      <c r="A20" s="117" t="s">
        <v>73</v>
      </c>
      <c r="B20" s="117" t="s">
        <v>74</v>
      </c>
      <c r="C20" s="130"/>
      <c r="D20" s="130"/>
      <c r="E20" s="126"/>
      <c r="F20" s="126"/>
      <c r="G20" s="126"/>
      <c r="H20" s="126"/>
      <c r="I20" s="126"/>
      <c r="J20" s="126"/>
      <c r="K20" s="126"/>
      <c r="L20" s="126"/>
      <c r="M20" s="126"/>
      <c r="N20" s="126"/>
      <c r="O20" s="126"/>
      <c r="P20" s="127">
        <f t="shared" si="1"/>
        <v>0</v>
      </c>
    </row>
    <row r="21" spans="1:16" ht="12.75">
      <c r="A21" s="117">
        <v>2003</v>
      </c>
      <c r="B21" s="122" t="s">
        <v>75</v>
      </c>
      <c r="C21" s="132">
        <f>'POA-06'!D19</f>
        <v>0</v>
      </c>
      <c r="D21" s="130"/>
      <c r="E21" s="126"/>
      <c r="F21" s="126">
        <v>0</v>
      </c>
      <c r="G21" s="126">
        <v>0</v>
      </c>
      <c r="H21" s="126">
        <v>0</v>
      </c>
      <c r="I21" s="126">
        <v>0</v>
      </c>
      <c r="J21" s="126">
        <v>0</v>
      </c>
      <c r="K21" s="126">
        <v>0</v>
      </c>
      <c r="L21" s="126">
        <v>0</v>
      </c>
      <c r="M21" s="126">
        <v>0</v>
      </c>
      <c r="N21" s="126">
        <v>0</v>
      </c>
      <c r="O21" s="126">
        <v>0</v>
      </c>
      <c r="P21" s="127">
        <f t="shared" si="1"/>
        <v>0</v>
      </c>
    </row>
    <row r="22" spans="1:16" ht="12.75">
      <c r="A22" s="117">
        <v>2004</v>
      </c>
      <c r="B22" s="117" t="s">
        <v>76</v>
      </c>
      <c r="C22" s="132">
        <v>0</v>
      </c>
      <c r="D22" s="130"/>
      <c r="E22" s="126"/>
      <c r="F22" s="126"/>
      <c r="G22" s="126"/>
      <c r="H22" s="126"/>
      <c r="I22" s="126"/>
      <c r="J22" s="126"/>
      <c r="K22" s="126"/>
      <c r="L22" s="126"/>
      <c r="M22" s="126"/>
      <c r="N22" s="126"/>
      <c r="O22" s="126"/>
      <c r="P22" s="127">
        <f t="shared" si="1"/>
        <v>0</v>
      </c>
    </row>
    <row r="23" spans="1:16" ht="12.75">
      <c r="A23" s="117" t="s">
        <v>77</v>
      </c>
      <c r="B23" s="117" t="s">
        <v>78</v>
      </c>
      <c r="C23" s="130"/>
      <c r="D23" s="130"/>
      <c r="E23" s="126"/>
      <c r="F23" s="126"/>
      <c r="G23" s="126"/>
      <c r="H23" s="126"/>
      <c r="I23" s="126"/>
      <c r="J23" s="126"/>
      <c r="K23" s="126"/>
      <c r="L23" s="126"/>
      <c r="M23" s="126"/>
      <c r="N23" s="126"/>
      <c r="O23" s="126"/>
      <c r="P23" s="127">
        <f t="shared" si="1"/>
        <v>0</v>
      </c>
    </row>
    <row r="24" spans="1:16" ht="12.75">
      <c r="A24" s="117" t="s">
        <v>79</v>
      </c>
      <c r="B24" s="117" t="s">
        <v>80</v>
      </c>
      <c r="C24" s="130"/>
      <c r="D24" s="130"/>
      <c r="E24" s="126"/>
      <c r="F24" s="126"/>
      <c r="G24" s="126"/>
      <c r="H24" s="126"/>
      <c r="I24" s="126"/>
      <c r="J24" s="126"/>
      <c r="K24" s="126"/>
      <c r="L24" s="126"/>
      <c r="M24" s="126"/>
      <c r="N24" s="126"/>
      <c r="O24" s="126"/>
      <c r="P24" s="127">
        <f t="shared" si="1"/>
        <v>0</v>
      </c>
    </row>
    <row r="25" spans="1:16" ht="12.75">
      <c r="A25" s="117" t="s">
        <v>81</v>
      </c>
      <c r="B25" s="117" t="s">
        <v>82</v>
      </c>
      <c r="C25" s="130"/>
      <c r="D25" s="130"/>
      <c r="E25" s="126"/>
      <c r="F25" s="126"/>
      <c r="G25" s="126"/>
      <c r="H25" s="126"/>
      <c r="I25" s="126"/>
      <c r="J25" s="126"/>
      <c r="K25" s="126"/>
      <c r="L25" s="126"/>
      <c r="M25" s="126"/>
      <c r="N25" s="126"/>
      <c r="O25" s="126"/>
      <c r="P25" s="127">
        <f t="shared" si="1"/>
        <v>0</v>
      </c>
    </row>
    <row r="26" spans="1:16" ht="12.75">
      <c r="A26" s="117">
        <v>2005</v>
      </c>
      <c r="B26" s="117" t="s">
        <v>83</v>
      </c>
      <c r="C26" s="132">
        <v>0</v>
      </c>
      <c r="D26" s="130"/>
      <c r="E26" s="126"/>
      <c r="F26" s="126"/>
      <c r="G26" s="126"/>
      <c r="H26" s="126"/>
      <c r="I26" s="126"/>
      <c r="J26" s="126"/>
      <c r="K26" s="126"/>
      <c r="L26" s="126"/>
      <c r="M26" s="126"/>
      <c r="N26" s="126"/>
      <c r="O26" s="126"/>
      <c r="P26" s="127">
        <f t="shared" si="1"/>
        <v>0</v>
      </c>
    </row>
    <row r="27" spans="1:16" ht="12.75">
      <c r="A27" s="117" t="s">
        <v>84</v>
      </c>
      <c r="B27" s="117" t="s">
        <v>85</v>
      </c>
      <c r="C27" s="130"/>
      <c r="D27" s="130"/>
      <c r="E27" s="126"/>
      <c r="F27" s="126"/>
      <c r="G27" s="126"/>
      <c r="H27" s="126"/>
      <c r="I27" s="126"/>
      <c r="J27" s="126"/>
      <c r="K27" s="126"/>
      <c r="L27" s="126"/>
      <c r="M27" s="126"/>
      <c r="N27" s="126"/>
      <c r="O27" s="126"/>
      <c r="P27" s="127">
        <f t="shared" si="1"/>
        <v>0</v>
      </c>
    </row>
    <row r="28" spans="1:16" ht="12.75">
      <c r="A28" s="117" t="s">
        <v>86</v>
      </c>
      <c r="B28" s="117" t="s">
        <v>87</v>
      </c>
      <c r="C28" s="130"/>
      <c r="D28" s="130"/>
      <c r="E28" s="126"/>
      <c r="F28" s="126"/>
      <c r="G28" s="126"/>
      <c r="H28" s="126"/>
      <c r="I28" s="126"/>
      <c r="J28" s="126"/>
      <c r="K28" s="126"/>
      <c r="L28" s="126"/>
      <c r="M28" s="126"/>
      <c r="N28" s="126"/>
      <c r="O28" s="126"/>
      <c r="P28" s="127">
        <f t="shared" si="1"/>
        <v>0</v>
      </c>
    </row>
    <row r="29" spans="1:16" ht="12.75">
      <c r="A29" s="117">
        <v>2006</v>
      </c>
      <c r="B29" s="117" t="s">
        <v>88</v>
      </c>
      <c r="C29" s="132">
        <f>+C30+C31</f>
        <v>0</v>
      </c>
      <c r="D29" s="148">
        <f t="shared" ref="D29:O29" si="4">+D30+D31</f>
        <v>0</v>
      </c>
      <c r="E29" s="142">
        <f t="shared" si="4"/>
        <v>0</v>
      </c>
      <c r="F29" s="142">
        <f t="shared" si="4"/>
        <v>0</v>
      </c>
      <c r="G29" s="142">
        <f t="shared" si="4"/>
        <v>0</v>
      </c>
      <c r="H29" s="142">
        <f t="shared" si="4"/>
        <v>0</v>
      </c>
      <c r="I29" s="142">
        <f t="shared" si="4"/>
        <v>0</v>
      </c>
      <c r="J29" s="142">
        <f t="shared" si="4"/>
        <v>0</v>
      </c>
      <c r="K29" s="142">
        <f t="shared" si="4"/>
        <v>0</v>
      </c>
      <c r="L29" s="142">
        <f t="shared" si="4"/>
        <v>0</v>
      </c>
      <c r="M29" s="142">
        <f t="shared" si="4"/>
        <v>0</v>
      </c>
      <c r="N29" s="142">
        <f t="shared" si="4"/>
        <v>0</v>
      </c>
      <c r="O29" s="142">
        <f t="shared" si="4"/>
        <v>0</v>
      </c>
      <c r="P29" s="127">
        <f>SUM(D29:O29)</f>
        <v>0</v>
      </c>
    </row>
    <row r="30" spans="1:16" ht="12.75">
      <c r="A30" s="117" t="s">
        <v>89</v>
      </c>
      <c r="B30" s="117" t="s">
        <v>90</v>
      </c>
      <c r="C30" s="130"/>
      <c r="D30" s="130"/>
      <c r="E30" s="126"/>
      <c r="F30" s="126"/>
      <c r="G30" s="126"/>
      <c r="H30" s="126"/>
      <c r="I30" s="126"/>
      <c r="J30" s="126"/>
      <c r="K30" s="126"/>
      <c r="L30" s="126"/>
      <c r="M30" s="126"/>
      <c r="N30" s="126"/>
      <c r="O30" s="126"/>
      <c r="P30" s="127">
        <f t="shared" si="1"/>
        <v>0</v>
      </c>
    </row>
    <row r="31" spans="1:16" ht="14.25" customHeight="1">
      <c r="A31" s="117" t="s">
        <v>91</v>
      </c>
      <c r="B31" s="122" t="s">
        <v>117</v>
      </c>
      <c r="C31" s="130"/>
      <c r="D31" s="130"/>
      <c r="E31" s="126"/>
      <c r="F31" s="126"/>
      <c r="G31" s="126"/>
      <c r="H31" s="126"/>
      <c r="I31" s="126"/>
      <c r="J31" s="126"/>
      <c r="K31" s="126"/>
      <c r="L31" s="126"/>
      <c r="M31" s="126"/>
      <c r="N31" s="126"/>
      <c r="O31" s="126"/>
      <c r="P31" s="127">
        <f t="shared" si="1"/>
        <v>0</v>
      </c>
    </row>
    <row r="32" spans="1:16" ht="12.75">
      <c r="A32" s="117" t="s">
        <v>92</v>
      </c>
      <c r="B32" s="117" t="s">
        <v>93</v>
      </c>
      <c r="C32" s="130"/>
      <c r="D32" s="130"/>
      <c r="E32" s="126"/>
      <c r="F32" s="126"/>
      <c r="G32" s="126"/>
      <c r="H32" s="126"/>
      <c r="I32" s="126"/>
      <c r="J32" s="126"/>
      <c r="K32" s="126"/>
      <c r="L32" s="126"/>
      <c r="M32" s="126"/>
      <c r="N32" s="126"/>
      <c r="O32" s="126"/>
      <c r="P32" s="127">
        <f t="shared" si="1"/>
        <v>0</v>
      </c>
    </row>
    <row r="33" spans="1:16" ht="12.75">
      <c r="A33" s="117">
        <v>2007</v>
      </c>
      <c r="B33" s="122" t="s">
        <v>120</v>
      </c>
      <c r="C33" s="132">
        <v>0</v>
      </c>
      <c r="D33" s="130"/>
      <c r="E33" s="126"/>
      <c r="F33" s="126"/>
      <c r="G33" s="126"/>
      <c r="H33" s="126"/>
      <c r="I33" s="126"/>
      <c r="J33" s="126"/>
      <c r="K33" s="126"/>
      <c r="L33" s="126"/>
      <c r="M33" s="126"/>
      <c r="N33" s="126"/>
      <c r="O33" s="126"/>
      <c r="P33" s="127">
        <f t="shared" si="1"/>
        <v>0</v>
      </c>
    </row>
    <row r="34" spans="1:16" ht="12.75" customHeight="1">
      <c r="A34" s="117">
        <v>2008</v>
      </c>
      <c r="B34" s="122" t="s">
        <v>94</v>
      </c>
      <c r="C34" s="132">
        <f>'POA-06'!D17</f>
        <v>0</v>
      </c>
      <c r="D34" s="130"/>
      <c r="E34" s="126"/>
      <c r="F34" s="126"/>
      <c r="G34" s="126"/>
      <c r="H34" s="126"/>
      <c r="I34" s="126"/>
      <c r="J34" s="126"/>
      <c r="K34" s="126"/>
      <c r="L34" s="126"/>
      <c r="M34" s="126"/>
      <c r="N34" s="126"/>
      <c r="O34" s="126"/>
      <c r="P34" s="127"/>
    </row>
    <row r="35" spans="1:16" ht="12.75">
      <c r="A35" s="117">
        <v>2009</v>
      </c>
      <c r="B35" s="117" t="s">
        <v>95</v>
      </c>
      <c r="C35" s="132">
        <f>'POA-06'!D22</f>
        <v>0</v>
      </c>
      <c r="D35" s="130"/>
      <c r="E35" s="126"/>
      <c r="F35" s="126"/>
      <c r="G35" s="126"/>
      <c r="H35" s="126"/>
      <c r="I35" s="126"/>
      <c r="J35" s="126"/>
      <c r="K35" s="126"/>
      <c r="L35" s="126"/>
      <c r="M35" s="126"/>
      <c r="N35" s="126"/>
      <c r="O35" s="126"/>
      <c r="P35" s="127">
        <f t="shared" si="1"/>
        <v>0</v>
      </c>
    </row>
    <row r="36" spans="1:16" ht="13.5" customHeight="1">
      <c r="A36" s="117">
        <v>2010</v>
      </c>
      <c r="B36" s="122" t="s">
        <v>96</v>
      </c>
      <c r="C36" s="132">
        <f>'POA-06'!D23</f>
        <v>0</v>
      </c>
      <c r="D36" s="130"/>
      <c r="E36" s="126"/>
      <c r="F36" s="126"/>
      <c r="G36" s="126"/>
      <c r="H36" s="126"/>
      <c r="I36" s="126"/>
      <c r="J36" s="126"/>
      <c r="K36" s="126"/>
      <c r="L36" s="126"/>
      <c r="M36" s="126"/>
      <c r="N36" s="126"/>
      <c r="O36" s="126"/>
      <c r="P36" s="127">
        <f t="shared" si="1"/>
        <v>0</v>
      </c>
    </row>
    <row r="37" spans="1:16" ht="12.75">
      <c r="A37" s="117">
        <v>2011</v>
      </c>
      <c r="B37" s="117" t="s">
        <v>97</v>
      </c>
      <c r="C37" s="132">
        <f>'POA-06'!D24</f>
        <v>0</v>
      </c>
      <c r="D37" s="130"/>
      <c r="E37" s="126"/>
      <c r="F37" s="126"/>
      <c r="G37" s="126"/>
      <c r="H37" s="126"/>
      <c r="I37" s="126"/>
      <c r="J37" s="126"/>
      <c r="K37" s="126"/>
      <c r="L37" s="126"/>
      <c r="M37" s="126"/>
      <c r="N37" s="126"/>
      <c r="O37" s="126"/>
      <c r="P37" s="127">
        <f t="shared" si="1"/>
        <v>0</v>
      </c>
    </row>
    <row r="38" spans="1:16" ht="12" customHeight="1">
      <c r="A38" s="117">
        <v>2012</v>
      </c>
      <c r="B38" s="122" t="s">
        <v>98</v>
      </c>
      <c r="C38" s="132">
        <v>0</v>
      </c>
      <c r="D38" s="130"/>
      <c r="E38" s="126"/>
      <c r="F38" s="126"/>
      <c r="G38" s="126"/>
      <c r="H38" s="126"/>
      <c r="I38" s="126"/>
      <c r="J38" s="126"/>
      <c r="K38" s="126"/>
      <c r="L38" s="126"/>
      <c r="M38" s="126"/>
      <c r="N38" s="126"/>
      <c r="O38" s="126"/>
      <c r="P38" s="127">
        <f t="shared" si="1"/>
        <v>0</v>
      </c>
    </row>
    <row r="39" spans="1:16" ht="12.75">
      <c r="A39" s="117">
        <v>2013</v>
      </c>
      <c r="B39" s="117" t="s">
        <v>99</v>
      </c>
      <c r="C39" s="132">
        <v>0</v>
      </c>
      <c r="D39" s="130"/>
      <c r="E39" s="126"/>
      <c r="F39" s="126"/>
      <c r="G39" s="126"/>
      <c r="H39" s="126"/>
      <c r="I39" s="126"/>
      <c r="J39" s="126"/>
      <c r="K39" s="126"/>
      <c r="L39" s="126"/>
      <c r="M39" s="126"/>
      <c r="N39" s="126"/>
      <c r="O39" s="126"/>
      <c r="P39" s="127">
        <f t="shared" si="1"/>
        <v>0</v>
      </c>
    </row>
    <row r="40" spans="1:16" ht="12.75">
      <c r="A40" s="117">
        <v>2014</v>
      </c>
      <c r="B40" s="117" t="s">
        <v>100</v>
      </c>
      <c r="C40" s="132">
        <v>0</v>
      </c>
      <c r="D40" s="130"/>
      <c r="E40" s="126"/>
      <c r="F40" s="126"/>
      <c r="G40" s="126"/>
      <c r="H40" s="126"/>
      <c r="I40" s="126"/>
      <c r="J40" s="126"/>
      <c r="K40" s="126"/>
      <c r="L40" s="126"/>
      <c r="M40" s="126"/>
      <c r="N40" s="126"/>
      <c r="O40" s="126"/>
      <c r="P40" s="127">
        <f t="shared" si="1"/>
        <v>0</v>
      </c>
    </row>
    <row r="41" spans="1:16" ht="12.75">
      <c r="A41" s="117">
        <v>2015</v>
      </c>
      <c r="B41" s="117" t="s">
        <v>101</v>
      </c>
      <c r="C41" s="132">
        <f>'POA-06'!D18</f>
        <v>0</v>
      </c>
      <c r="D41" s="130"/>
      <c r="E41" s="126"/>
      <c r="F41" s="126">
        <f>C41/10</f>
        <v>0</v>
      </c>
      <c r="G41" s="126">
        <f>C41/10</f>
        <v>0</v>
      </c>
      <c r="H41" s="126">
        <f>C41/10</f>
        <v>0</v>
      </c>
      <c r="I41" s="126">
        <f>C41/10</f>
        <v>0</v>
      </c>
      <c r="J41" s="126">
        <f>C41/10</f>
        <v>0</v>
      </c>
      <c r="K41" s="126">
        <f>C41/10</f>
        <v>0</v>
      </c>
      <c r="L41" s="126">
        <f>C41/10</f>
        <v>0</v>
      </c>
      <c r="M41" s="126">
        <f>C41/10</f>
        <v>0</v>
      </c>
      <c r="N41" s="126">
        <f>C41/10</f>
        <v>0</v>
      </c>
      <c r="O41" s="126">
        <f>C41/10</f>
        <v>0</v>
      </c>
      <c r="P41" s="127">
        <f>SUM(D41:O41)</f>
        <v>0</v>
      </c>
    </row>
    <row r="42" spans="1:16" ht="12.75">
      <c r="A42" s="117" t="s">
        <v>102</v>
      </c>
      <c r="B42" s="117" t="s">
        <v>103</v>
      </c>
      <c r="C42" s="130"/>
      <c r="D42" s="130"/>
      <c r="E42" s="126"/>
      <c r="F42" s="126"/>
      <c r="G42" s="126"/>
      <c r="H42" s="126"/>
      <c r="I42" s="126"/>
      <c r="J42" s="126"/>
      <c r="K42" s="126"/>
      <c r="L42" s="126"/>
      <c r="M42" s="126"/>
      <c r="N42" s="126"/>
      <c r="O42" s="126"/>
      <c r="P42" s="127">
        <f t="shared" si="1"/>
        <v>0</v>
      </c>
    </row>
    <row r="43" spans="1:16" ht="12.75">
      <c r="A43" s="117" t="s">
        <v>104</v>
      </c>
      <c r="B43" s="117" t="s">
        <v>105</v>
      </c>
      <c r="C43" s="130"/>
      <c r="D43" s="130"/>
      <c r="E43" s="126"/>
      <c r="F43" s="126"/>
      <c r="G43" s="126"/>
      <c r="H43" s="126"/>
      <c r="I43" s="126"/>
      <c r="J43" s="126"/>
      <c r="K43" s="126"/>
      <c r="L43" s="126"/>
      <c r="M43" s="126"/>
      <c r="N43" s="126"/>
      <c r="O43" s="126"/>
      <c r="P43" s="127">
        <f t="shared" si="1"/>
        <v>0</v>
      </c>
    </row>
    <row r="44" spans="1:16" ht="12.75">
      <c r="A44" s="117">
        <v>2016</v>
      </c>
      <c r="B44" s="117" t="s">
        <v>106</v>
      </c>
      <c r="C44" s="130">
        <f>'POA-06'!D25</f>
        <v>0</v>
      </c>
      <c r="D44" s="130"/>
      <c r="E44" s="126"/>
      <c r="F44" s="126"/>
      <c r="G44" s="126"/>
      <c r="H44" s="126"/>
      <c r="I44" s="126"/>
      <c r="J44" s="126"/>
      <c r="K44" s="126"/>
      <c r="L44" s="126"/>
      <c r="M44" s="126"/>
      <c r="N44" s="126"/>
      <c r="O44" s="126"/>
      <c r="P44" s="127">
        <f t="shared" si="1"/>
        <v>0</v>
      </c>
    </row>
    <row r="45" spans="1:16" ht="12.75">
      <c r="A45" s="117">
        <v>2017</v>
      </c>
      <c r="B45" s="117" t="s">
        <v>107</v>
      </c>
      <c r="C45" s="130">
        <v>0</v>
      </c>
      <c r="D45" s="130"/>
      <c r="E45" s="126"/>
      <c r="F45" s="126"/>
      <c r="G45" s="126"/>
      <c r="H45" s="126"/>
      <c r="I45" s="126"/>
      <c r="J45" s="126"/>
      <c r="K45" s="126"/>
      <c r="L45" s="126"/>
      <c r="M45" s="126"/>
      <c r="N45" s="126"/>
      <c r="O45" s="126"/>
      <c r="P45" s="127">
        <f t="shared" si="1"/>
        <v>0</v>
      </c>
    </row>
    <row r="46" spans="1:16" ht="12.75">
      <c r="A46" s="121">
        <v>3000</v>
      </c>
      <c r="B46" s="117" t="s">
        <v>108</v>
      </c>
      <c r="C46" s="131">
        <v>0</v>
      </c>
      <c r="D46" s="131"/>
      <c r="E46" s="127"/>
      <c r="F46" s="127"/>
      <c r="G46" s="127"/>
      <c r="H46" s="127"/>
      <c r="I46" s="127"/>
      <c r="J46" s="127"/>
      <c r="K46" s="127"/>
      <c r="L46" s="127"/>
      <c r="M46" s="127"/>
      <c r="N46" s="127"/>
      <c r="O46" s="127"/>
      <c r="P46" s="127">
        <f t="shared" si="1"/>
        <v>0</v>
      </c>
    </row>
    <row r="47" spans="1:16" ht="12.75">
      <c r="A47" s="121">
        <v>4000</v>
      </c>
      <c r="B47" s="117" t="s">
        <v>109</v>
      </c>
      <c r="C47" s="133">
        <f>'POA-05'!D33</f>
        <v>0</v>
      </c>
      <c r="D47" s="131"/>
      <c r="E47" s="127"/>
      <c r="F47" s="127"/>
      <c r="G47" s="127"/>
      <c r="H47" s="127"/>
      <c r="I47" s="127"/>
      <c r="J47" s="127"/>
      <c r="K47" s="127"/>
      <c r="L47" s="127"/>
      <c r="M47" s="127"/>
      <c r="N47" s="127"/>
      <c r="O47" s="127"/>
      <c r="P47" s="127">
        <f t="shared" si="1"/>
        <v>0</v>
      </c>
    </row>
    <row r="48" spans="1:16" ht="12.75">
      <c r="A48" s="121">
        <v>5000</v>
      </c>
      <c r="B48" s="117" t="s">
        <v>110</v>
      </c>
      <c r="C48" s="133">
        <f>'POA-05'!D23</f>
        <v>0</v>
      </c>
      <c r="D48" s="131"/>
      <c r="E48" s="127"/>
      <c r="F48" s="127"/>
      <c r="G48" s="127"/>
      <c r="H48" s="127"/>
      <c r="I48" s="144"/>
      <c r="J48" s="127"/>
      <c r="K48" s="127"/>
      <c r="L48" s="127"/>
      <c r="M48" s="127"/>
      <c r="N48" s="127"/>
      <c r="O48" s="127"/>
      <c r="P48" s="127">
        <f t="shared" si="1"/>
        <v>0</v>
      </c>
    </row>
    <row r="49" spans="1:16" ht="12.75">
      <c r="A49" s="121">
        <v>6000</v>
      </c>
      <c r="B49" s="117" t="s">
        <v>111</v>
      </c>
      <c r="C49" s="133">
        <v>0</v>
      </c>
      <c r="D49" s="131">
        <f>SUM([1]MONITOREO!D42+[1]SIG!D42+[1]EDUCACION!D42+[1]FORTALECIMIENT!D42+'[1]CALIDAD VIDA'!D40+'[1]CUENTAS AMBIENT'!D42+[1]CUENCAS!D42+'[1]CONTROL ESPECIES'!D42+[1]MARINOS!D42+[1]AGUAS!D43+[1]WAYUU!D43+[1]SEDE!D43)</f>
        <v>0</v>
      </c>
      <c r="E49" s="127">
        <v>0</v>
      </c>
      <c r="F49" s="127">
        <v>0</v>
      </c>
      <c r="G49" s="127">
        <v>0</v>
      </c>
      <c r="H49" s="127">
        <v>0</v>
      </c>
      <c r="I49" s="127">
        <v>0</v>
      </c>
      <c r="J49" s="127">
        <v>0</v>
      </c>
      <c r="K49" s="127">
        <v>0</v>
      </c>
      <c r="L49" s="127">
        <v>0</v>
      </c>
      <c r="M49" s="127">
        <v>0</v>
      </c>
      <c r="N49" s="127">
        <v>0</v>
      </c>
      <c r="O49" s="127">
        <f>SUM([1]MONITOREO!O42+[1]SIG!O42+[1]EDUCACION!O42+[1]FORTALECIMIENT!O42+'[1]CALIDAD VIDA'!O40+'[1]CUENTAS AMBIENT'!O42+[1]CUENCAS!O42+'[1]CONTROL ESPECIES'!O42+[1]MARINOS!O42+[1]AGUAS!O43+[1]WAYUU!O43+[1]SEDE!O43)</f>
        <v>0</v>
      </c>
      <c r="P49" s="127">
        <f t="shared" si="1"/>
        <v>0</v>
      </c>
    </row>
    <row r="50" spans="1:16" ht="12.75">
      <c r="A50" s="121">
        <v>7000</v>
      </c>
      <c r="B50" s="117" t="s">
        <v>112</v>
      </c>
      <c r="C50" s="133"/>
      <c r="D50" s="131">
        <f>SUM([1]MONITOREO!D43+[1]SIG!D43+[1]EDUCACION!D43+[1]FORTALECIMIENT!D43+'[1]CALIDAD VIDA'!D41+'[1]CUENTAS AMBIENT'!D43+[1]CUENCAS!D43+'[1]CONTROL ESPECIES'!D43+[1]MARINOS!D43+[1]AGUAS!D44+[1]WAYUU!D44+[1]SEDE!D44)</f>
        <v>0</v>
      </c>
      <c r="E50" s="127">
        <f>SUM([1]MONITOREO!E43+[1]SIG!E43+[1]EDUCACION!E43+[1]FORTALECIMIENT!E43+'[1]CALIDAD VIDA'!E41+'[1]CUENTAS AMBIENT'!E43+[1]CUENCAS!E43+'[1]CONTROL ESPECIES'!E43+[1]MARINOS!E43+[1]AGUAS!E44+[1]WAYUU!E44+[1]SEDE!E44)</f>
        <v>0</v>
      </c>
      <c r="F50" s="127">
        <v>0</v>
      </c>
      <c r="G50" s="127">
        <f>SUM([1]MONITOREO!G43+[1]SIG!G43+[1]EDUCACION!G43+[1]FORTALECIMIENT!G43+'[1]CALIDAD VIDA'!G41+'[1]CUENTAS AMBIENT'!G43+[1]CUENCAS!G43+'[1]CONTROL ESPECIES'!G43+[1]MARINOS!G43+[1]AGUAS!G44+[1]WAYUU!G44+[1]SEDE!G44)</f>
        <v>0</v>
      </c>
      <c r="H50" s="127">
        <v>0</v>
      </c>
      <c r="I50" s="127">
        <f>SUM([1]MONITOREO!I43+[1]SIG!I43+[1]EDUCACION!I43+[1]FORTALECIMIENT!I43+'[1]CALIDAD VIDA'!I41+'[1]CUENTAS AMBIENT'!I43+[1]CUENCAS!I43+'[1]CONTROL ESPECIES'!I43+[1]MARINOS!I43+[1]AGUAS!I44+[1]WAYUU!I44+[1]SEDE!I44)</f>
        <v>0</v>
      </c>
      <c r="J50" s="127">
        <v>0</v>
      </c>
      <c r="K50" s="127">
        <f>SUM([1]MONITOREO!K43+[1]SIG!K43+[1]EDUCACION!K43+[1]FORTALECIMIENT!K43+'[1]CALIDAD VIDA'!K41+'[1]CUENTAS AMBIENT'!K43+[1]CUENCAS!K43+'[1]CONTROL ESPECIES'!K43+[1]MARINOS!K43+[1]AGUAS!K44+[1]WAYUU!K44+[1]SEDE!K44)</f>
        <v>0</v>
      </c>
      <c r="L50" s="127">
        <v>0</v>
      </c>
      <c r="M50" s="127">
        <f>SUM([1]MONITOREO!M43+[1]SIG!M43+[1]EDUCACION!M43+[1]FORTALECIMIENT!M43+'[1]CALIDAD VIDA'!M41+'[1]CUENTAS AMBIENT'!M43+[1]CUENCAS!M43+'[1]CONTROL ESPECIES'!M43+[1]MARINOS!M43+[1]AGUAS!M44+[1]WAYUU!M44+[1]SEDE!M44)</f>
        <v>0</v>
      </c>
      <c r="N50" s="127">
        <f>SUM([1]MONITOREO!N43+[1]SIG!N43+[1]EDUCACION!N43+[1]FORTALECIMIENT!N43+'[1]CALIDAD VIDA'!N41+'[1]CUENTAS AMBIENT'!N43+[1]CUENCAS!N43+'[1]CONTROL ESPECIES'!N43+[1]MARINOS!N43+[1]AGUAS!N44+[1]WAYUU!N44+[1]SEDE!N44)</f>
        <v>0</v>
      </c>
      <c r="O50" s="127">
        <f>SUM([1]MONITOREO!O43+[1]SIG!O43+[1]EDUCACION!O43+[1]FORTALECIMIENT!O43+'[1]CALIDAD VIDA'!O41+'[1]CUENTAS AMBIENT'!O43+[1]CUENCAS!O43+'[1]CONTROL ESPECIES'!O43+[1]MARINOS!O43+[1]AGUAS!O44+[1]WAYUU!O44+[1]SEDE!O44)</f>
        <v>0</v>
      </c>
      <c r="P50" s="127">
        <f t="shared" si="1"/>
        <v>0</v>
      </c>
    </row>
    <row r="51" spans="1:16" ht="12.75">
      <c r="A51" s="124"/>
      <c r="B51" s="124" t="s">
        <v>29</v>
      </c>
      <c r="C51" s="133">
        <f>+C12+C15+C46+C47+C48+C49+C50</f>
        <v>150000000</v>
      </c>
      <c r="D51" s="133">
        <f>+D15+D12</f>
        <v>6958100</v>
      </c>
      <c r="E51" s="128">
        <f t="shared" ref="E51:O51" si="5">+E15+E12</f>
        <v>13003809.09090909</v>
      </c>
      <c r="F51" s="128">
        <f t="shared" si="5"/>
        <v>13003809.09090909</v>
      </c>
      <c r="G51" s="128">
        <f t="shared" si="5"/>
        <v>13003809.09090909</v>
      </c>
      <c r="H51" s="128">
        <f t="shared" si="5"/>
        <v>13003809.09090909</v>
      </c>
      <c r="I51" s="128">
        <f>+I15+I12+I48</f>
        <v>13003809.09090909</v>
      </c>
      <c r="J51" s="128">
        <f t="shared" si="5"/>
        <v>13003809.09090909</v>
      </c>
      <c r="K51" s="128">
        <f t="shared" si="5"/>
        <v>13003809.09090909</v>
      </c>
      <c r="L51" s="128">
        <f t="shared" si="5"/>
        <v>13003809.09090909</v>
      </c>
      <c r="M51" s="128">
        <f t="shared" si="5"/>
        <v>13003809.09090909</v>
      </c>
      <c r="N51" s="128">
        <f t="shared" si="5"/>
        <v>13003809.09090909</v>
      </c>
      <c r="O51" s="128">
        <f t="shared" si="5"/>
        <v>13003809.09090909</v>
      </c>
      <c r="P51" s="128">
        <f>D51+E51+F51+G51+H51+I51+J51+K51+L51+M51+N51+O51</f>
        <v>150000000</v>
      </c>
    </row>
    <row r="53" spans="1:16">
      <c r="C53" s="23"/>
      <c r="P53" s="31" t="s">
        <v>152</v>
      </c>
    </row>
  </sheetData>
  <mergeCells count="16">
    <mergeCell ref="A1:B6"/>
    <mergeCell ref="A8:P8"/>
    <mergeCell ref="D10:O10"/>
    <mergeCell ref="A10:A11"/>
    <mergeCell ref="B10:B11"/>
    <mergeCell ref="C10:C11"/>
    <mergeCell ref="P10:P11"/>
    <mergeCell ref="A9:K9"/>
    <mergeCell ref="C6:E6"/>
    <mergeCell ref="F6:H6"/>
    <mergeCell ref="I1:J1"/>
    <mergeCell ref="I2:J2"/>
    <mergeCell ref="C5:E5"/>
    <mergeCell ref="F5:H5"/>
    <mergeCell ref="I5:J5"/>
    <mergeCell ref="C1:H4"/>
  </mergeCells>
  <phoneticPr fontId="0" type="noConversion"/>
  <printOptions horizontalCentered="1" verticalCentered="1"/>
  <pageMargins left="0.98425196850393704" right="0.98425196850393704" top="0.98425196850393704" bottom="0.98425196850393704" header="0" footer="0"/>
  <pageSetup paperSize="5" scale="80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J53"/>
  <sheetViews>
    <sheetView tabSelected="1" workbookViewId="0">
      <selection activeCell="G52" sqref="G52"/>
    </sheetView>
  </sheetViews>
  <sheetFormatPr baseColWidth="10" defaultColWidth="11.42578125" defaultRowHeight="12.75"/>
  <cols>
    <col min="1" max="1" width="6.42578125" customWidth="1"/>
    <col min="2" max="2" width="24" customWidth="1"/>
    <col min="3" max="3" width="13.7109375" bestFit="1" customWidth="1"/>
    <col min="5" max="5" width="12.140625" customWidth="1"/>
    <col min="6" max="6" width="13.7109375" bestFit="1" customWidth="1"/>
    <col min="7" max="7" width="15.42578125" customWidth="1"/>
    <col min="8" max="8" width="11.42578125" hidden="1" customWidth="1"/>
    <col min="9" max="9" width="13" customWidth="1"/>
  </cols>
  <sheetData>
    <row r="1" spans="1:10">
      <c r="A1" s="205"/>
      <c r="B1" s="206"/>
      <c r="C1" s="221" t="s">
        <v>178</v>
      </c>
      <c r="D1" s="195"/>
      <c r="E1" s="195"/>
      <c r="F1" s="195"/>
      <c r="G1" s="195"/>
      <c r="H1" s="196"/>
      <c r="I1" s="55"/>
      <c r="J1" s="102"/>
    </row>
    <row r="2" spans="1:10">
      <c r="A2" s="207"/>
      <c r="B2" s="208"/>
      <c r="C2" s="222"/>
      <c r="D2" s="197"/>
      <c r="E2" s="197"/>
      <c r="F2" s="197"/>
      <c r="G2" s="197"/>
      <c r="H2" s="198"/>
      <c r="I2" s="55"/>
      <c r="J2" s="102"/>
    </row>
    <row r="3" spans="1:10">
      <c r="A3" s="207"/>
      <c r="B3" s="208"/>
      <c r="C3" s="222"/>
      <c r="D3" s="197"/>
      <c r="E3" s="197"/>
      <c r="F3" s="197"/>
      <c r="G3" s="197"/>
      <c r="H3" s="198"/>
      <c r="I3" s="55" t="s">
        <v>179</v>
      </c>
      <c r="J3" s="102"/>
    </row>
    <row r="4" spans="1:10">
      <c r="A4" s="207"/>
      <c r="B4" s="208"/>
      <c r="C4" s="223"/>
      <c r="D4" s="199"/>
      <c r="E4" s="199"/>
      <c r="F4" s="199"/>
      <c r="G4" s="199"/>
      <c r="H4" s="200"/>
      <c r="I4" s="55" t="s">
        <v>180</v>
      </c>
      <c r="J4" s="102"/>
    </row>
    <row r="5" spans="1:10" ht="13.5">
      <c r="A5" s="207"/>
      <c r="B5" s="208"/>
      <c r="C5" s="192" t="s">
        <v>181</v>
      </c>
      <c r="D5" s="190"/>
      <c r="E5" s="191"/>
      <c r="F5" s="192" t="s">
        <v>182</v>
      </c>
      <c r="G5" s="190"/>
      <c r="H5" s="190"/>
      <c r="I5" s="55"/>
      <c r="J5" s="102"/>
    </row>
    <row r="6" spans="1:10" ht="19.5" customHeight="1">
      <c r="A6" s="209"/>
      <c r="B6" s="210"/>
      <c r="C6" s="192">
        <v>0</v>
      </c>
      <c r="D6" s="190"/>
      <c r="E6" s="191"/>
      <c r="F6" s="192" t="s">
        <v>189</v>
      </c>
      <c r="G6" s="190"/>
      <c r="H6" s="190"/>
      <c r="I6" s="55"/>
      <c r="J6" s="103"/>
    </row>
    <row r="7" spans="1:10">
      <c r="A7" s="260" t="s">
        <v>134</v>
      </c>
      <c r="B7" s="260"/>
      <c r="C7" s="260"/>
      <c r="D7" s="260"/>
      <c r="E7" s="260"/>
      <c r="F7" s="260"/>
      <c r="G7" s="260"/>
    </row>
    <row r="8" spans="1:10" ht="13.5">
      <c r="A8" s="246" t="s">
        <v>115</v>
      </c>
      <c r="B8" s="246"/>
      <c r="C8" s="246"/>
      <c r="D8" s="246"/>
      <c r="E8" s="246"/>
      <c r="F8" s="246"/>
      <c r="G8" s="246"/>
    </row>
    <row r="9" spans="1:10" ht="14.25" thickBot="1">
      <c r="A9" s="138"/>
      <c r="B9" s="139"/>
      <c r="C9" s="140"/>
      <c r="D9" s="140"/>
      <c r="E9" s="140"/>
      <c r="F9" s="140"/>
      <c r="G9" s="141" t="s">
        <v>151</v>
      </c>
    </row>
    <row r="10" spans="1:10" ht="14.25" thickBot="1">
      <c r="A10" s="250"/>
      <c r="B10" s="252" t="s">
        <v>26</v>
      </c>
      <c r="C10" s="247" t="s">
        <v>137</v>
      </c>
      <c r="D10" s="248"/>
      <c r="E10" s="248"/>
      <c r="F10" s="248"/>
      <c r="G10" s="256" t="s">
        <v>29</v>
      </c>
    </row>
    <row r="11" spans="1:10" ht="14.25" thickBot="1">
      <c r="A11" s="251"/>
      <c r="B11" s="253"/>
      <c r="C11" s="112" t="s">
        <v>138</v>
      </c>
      <c r="D11" s="112" t="s">
        <v>139</v>
      </c>
      <c r="E11" s="112" t="s">
        <v>140</v>
      </c>
      <c r="F11" s="112" t="s">
        <v>141</v>
      </c>
      <c r="G11" s="257"/>
    </row>
    <row r="12" spans="1:10" ht="13.5">
      <c r="A12" s="115">
        <v>1000</v>
      </c>
      <c r="B12" s="116" t="s">
        <v>64</v>
      </c>
      <c r="C12" s="125">
        <f>C13+C14</f>
        <v>38880000</v>
      </c>
      <c r="D12" s="125">
        <f>D13+D14</f>
        <v>66502800</v>
      </c>
      <c r="E12" s="125">
        <f>E13+E14</f>
        <v>44617200</v>
      </c>
      <c r="F12" s="125">
        <f>F13+F14</f>
        <v>0</v>
      </c>
      <c r="G12" s="128">
        <f t="shared" ref="G12:G41" si="0">SUM(C12:F12)</f>
        <v>150000000</v>
      </c>
      <c r="H12" s="27"/>
      <c r="I12" s="27"/>
    </row>
    <row r="13" spans="1:10" ht="13.5">
      <c r="A13" s="117">
        <v>1001</v>
      </c>
      <c r="B13" s="117" t="s">
        <v>65</v>
      </c>
      <c r="C13" s="126">
        <f>'POA-02'!K22+'POA-02'!K23</f>
        <v>38880000</v>
      </c>
      <c r="D13" s="126">
        <f>'POA-02'!K19</f>
        <v>66502800</v>
      </c>
      <c r="E13" s="126">
        <f>'POA-02'!K20</f>
        <v>44617200</v>
      </c>
      <c r="F13" s="126">
        <v>0</v>
      </c>
      <c r="G13" s="126">
        <f>SUM(C13:F13)</f>
        <v>150000000</v>
      </c>
      <c r="H13" s="27"/>
    </row>
    <row r="14" spans="1:10" ht="13.5">
      <c r="A14" s="117">
        <v>1002</v>
      </c>
      <c r="B14" s="117" t="s">
        <v>66</v>
      </c>
      <c r="C14" s="126">
        <v>0</v>
      </c>
      <c r="D14" s="126">
        <v>0</v>
      </c>
      <c r="E14" s="126">
        <v>0</v>
      </c>
      <c r="F14" s="126">
        <v>0</v>
      </c>
      <c r="G14" s="126">
        <f t="shared" si="0"/>
        <v>0</v>
      </c>
      <c r="H14" s="27"/>
    </row>
    <row r="15" spans="1:10" ht="13.5">
      <c r="A15" s="121">
        <v>2000</v>
      </c>
      <c r="B15" s="117" t="s">
        <v>67</v>
      </c>
      <c r="C15" s="127">
        <f>C17</f>
        <v>0</v>
      </c>
      <c r="D15" s="127">
        <v>0</v>
      </c>
      <c r="E15" s="127">
        <f>E17</f>
        <v>0</v>
      </c>
      <c r="F15" s="127">
        <f>F17</f>
        <v>0</v>
      </c>
      <c r="G15" s="128">
        <f>SUM(C15:F15)</f>
        <v>0</v>
      </c>
    </row>
    <row r="16" spans="1:10" ht="13.5">
      <c r="A16" s="117">
        <v>2001</v>
      </c>
      <c r="B16" s="117" t="s">
        <v>68</v>
      </c>
      <c r="C16" s="126"/>
      <c r="D16" s="126"/>
      <c r="E16" s="126"/>
      <c r="F16" s="126"/>
      <c r="G16" s="126"/>
    </row>
    <row r="17" spans="1:7" ht="13.5">
      <c r="A17" s="117">
        <v>2002</v>
      </c>
      <c r="B17" s="117" t="s">
        <v>121</v>
      </c>
      <c r="C17" s="126">
        <f>SUM(C18:C20)</f>
        <v>0</v>
      </c>
      <c r="D17" s="126">
        <f>SUM(D18:D20)</f>
        <v>0</v>
      </c>
      <c r="E17" s="126">
        <f>SUM(E18:E20)</f>
        <v>0</v>
      </c>
      <c r="F17" s="126">
        <f>SUM(F18:F20)</f>
        <v>0</v>
      </c>
      <c r="G17" s="126">
        <f>SUM(C17:F17)</f>
        <v>0</v>
      </c>
    </row>
    <row r="18" spans="1:7" ht="13.5">
      <c r="A18" s="117" t="s">
        <v>69</v>
      </c>
      <c r="B18" s="117" t="s">
        <v>70</v>
      </c>
      <c r="C18" s="126">
        <f>'POA-03'!I20/4</f>
        <v>0</v>
      </c>
      <c r="D18" s="126">
        <f>'POA-03'!I20/4</f>
        <v>0</v>
      </c>
      <c r="E18" s="126">
        <f>'POA-03'!I20/4</f>
        <v>0</v>
      </c>
      <c r="F18" s="126">
        <f>'POA-03'!I20/4</f>
        <v>0</v>
      </c>
      <c r="G18" s="127">
        <f>SUM(C18:F18)</f>
        <v>0</v>
      </c>
    </row>
    <row r="19" spans="1:7" ht="13.5">
      <c r="A19" s="117" t="s">
        <v>71</v>
      </c>
      <c r="B19" s="117" t="s">
        <v>72</v>
      </c>
      <c r="C19" s="126"/>
      <c r="D19" s="126"/>
      <c r="E19" s="126"/>
      <c r="F19" s="126"/>
      <c r="G19" s="127">
        <f t="shared" si="0"/>
        <v>0</v>
      </c>
    </row>
    <row r="20" spans="1:7" ht="13.5">
      <c r="A20" s="117" t="s">
        <v>73</v>
      </c>
      <c r="B20" s="117" t="s">
        <v>74</v>
      </c>
      <c r="C20" s="126"/>
      <c r="D20" s="126"/>
      <c r="E20" s="126"/>
      <c r="F20" s="126"/>
      <c r="G20" s="127">
        <f t="shared" si="0"/>
        <v>0</v>
      </c>
    </row>
    <row r="21" spans="1:7" ht="13.5">
      <c r="A21" s="117">
        <v>2003</v>
      </c>
      <c r="B21" s="122" t="s">
        <v>75</v>
      </c>
      <c r="C21" s="128"/>
      <c r="D21" s="126"/>
      <c r="E21" s="126"/>
      <c r="F21" s="126"/>
      <c r="G21" s="142">
        <f>SUM(C21:F21)</f>
        <v>0</v>
      </c>
    </row>
    <row r="22" spans="1:7" ht="13.5">
      <c r="A22" s="117">
        <v>2004</v>
      </c>
      <c r="B22" s="117" t="s">
        <v>76</v>
      </c>
      <c r="C22" s="126">
        <v>0</v>
      </c>
      <c r="D22" s="126">
        <v>0</v>
      </c>
      <c r="E22" s="126">
        <v>0</v>
      </c>
      <c r="F22" s="126">
        <v>0</v>
      </c>
      <c r="G22" s="127">
        <f t="shared" si="0"/>
        <v>0</v>
      </c>
    </row>
    <row r="23" spans="1:7" ht="13.5">
      <c r="A23" s="117" t="s">
        <v>77</v>
      </c>
      <c r="B23" s="117" t="s">
        <v>78</v>
      </c>
      <c r="C23" s="126"/>
      <c r="D23" s="126"/>
      <c r="E23" s="126"/>
      <c r="F23" s="126"/>
      <c r="G23" s="127">
        <f t="shared" si="0"/>
        <v>0</v>
      </c>
    </row>
    <row r="24" spans="1:7" ht="13.5">
      <c r="A24" s="117" t="s">
        <v>79</v>
      </c>
      <c r="B24" s="117" t="s">
        <v>80</v>
      </c>
      <c r="C24" s="126"/>
      <c r="D24" s="126"/>
      <c r="E24" s="126"/>
      <c r="F24" s="126"/>
      <c r="G24" s="127">
        <f t="shared" si="0"/>
        <v>0</v>
      </c>
    </row>
    <row r="25" spans="1:7" ht="13.5">
      <c r="A25" s="117" t="s">
        <v>81</v>
      </c>
      <c r="B25" s="117" t="s">
        <v>82</v>
      </c>
      <c r="C25" s="126"/>
      <c r="D25" s="126"/>
      <c r="E25" s="126"/>
      <c r="F25" s="126"/>
      <c r="G25" s="127">
        <f>SUM(C25:F25)</f>
        <v>0</v>
      </c>
    </row>
    <row r="26" spans="1:7" ht="13.5">
      <c r="A26" s="117">
        <v>2005</v>
      </c>
      <c r="B26" s="117" t="s">
        <v>83</v>
      </c>
      <c r="C26" s="126">
        <v>0</v>
      </c>
      <c r="D26" s="126">
        <v>0</v>
      </c>
      <c r="E26" s="126">
        <v>0</v>
      </c>
      <c r="F26" s="126">
        <v>0</v>
      </c>
      <c r="G26" s="127">
        <f t="shared" si="0"/>
        <v>0</v>
      </c>
    </row>
    <row r="27" spans="1:7" ht="13.5">
      <c r="A27" s="117" t="s">
        <v>84</v>
      </c>
      <c r="B27" s="117" t="s">
        <v>85</v>
      </c>
      <c r="C27" s="126"/>
      <c r="D27" s="126"/>
      <c r="E27" s="126"/>
      <c r="F27" s="126"/>
      <c r="G27" s="127">
        <f t="shared" si="0"/>
        <v>0</v>
      </c>
    </row>
    <row r="28" spans="1:7" ht="13.5">
      <c r="A28" s="117" t="s">
        <v>86</v>
      </c>
      <c r="B28" s="117" t="s">
        <v>87</v>
      </c>
      <c r="C28" s="126"/>
      <c r="D28" s="126"/>
      <c r="E28" s="126"/>
      <c r="F28" s="126"/>
      <c r="G28" s="127">
        <f t="shared" si="0"/>
        <v>0</v>
      </c>
    </row>
    <row r="29" spans="1:7" ht="13.5">
      <c r="A29" s="117">
        <v>2006</v>
      </c>
      <c r="B29" s="117" t="s">
        <v>88</v>
      </c>
      <c r="C29" s="128"/>
      <c r="D29" s="126"/>
      <c r="E29" s="126"/>
      <c r="F29" s="126"/>
      <c r="G29" s="142"/>
    </row>
    <row r="30" spans="1:7" ht="13.5">
      <c r="A30" s="117" t="s">
        <v>89</v>
      </c>
      <c r="B30" s="117" t="s">
        <v>90</v>
      </c>
      <c r="C30" s="126"/>
      <c r="D30" s="126"/>
      <c r="E30" s="126"/>
      <c r="F30" s="126"/>
      <c r="G30" s="126"/>
    </row>
    <row r="31" spans="1:7" ht="13.5">
      <c r="A31" s="117" t="s">
        <v>91</v>
      </c>
      <c r="B31" s="122" t="s">
        <v>117</v>
      </c>
      <c r="C31" s="126"/>
      <c r="D31" s="126"/>
      <c r="E31" s="126"/>
      <c r="F31" s="126"/>
      <c r="G31" s="126"/>
    </row>
    <row r="32" spans="1:7" ht="13.5">
      <c r="A32" s="117" t="s">
        <v>92</v>
      </c>
      <c r="B32" s="117" t="s">
        <v>93</v>
      </c>
      <c r="C32" s="126"/>
      <c r="D32" s="126"/>
      <c r="E32" s="126"/>
      <c r="F32" s="126"/>
      <c r="G32" s="127">
        <f t="shared" si="0"/>
        <v>0</v>
      </c>
    </row>
    <row r="33" spans="1:7" ht="13.5">
      <c r="A33" s="117">
        <v>2007</v>
      </c>
      <c r="B33" s="122" t="s">
        <v>120</v>
      </c>
      <c r="C33" s="126">
        <v>0</v>
      </c>
      <c r="D33" s="142">
        <v>0</v>
      </c>
      <c r="E33" s="126">
        <v>0</v>
      </c>
      <c r="F33" s="126"/>
      <c r="G33" s="127">
        <f t="shared" si="0"/>
        <v>0</v>
      </c>
    </row>
    <row r="34" spans="1:7" ht="13.5">
      <c r="A34" s="117">
        <v>2008</v>
      </c>
      <c r="B34" s="122" t="s">
        <v>94</v>
      </c>
      <c r="C34" s="128"/>
      <c r="D34" s="126">
        <v>0</v>
      </c>
      <c r="E34" s="126">
        <v>0</v>
      </c>
      <c r="F34" s="126">
        <v>0</v>
      </c>
      <c r="G34" s="126">
        <v>0</v>
      </c>
    </row>
    <row r="35" spans="1:7" ht="13.5">
      <c r="A35" s="117">
        <v>2009</v>
      </c>
      <c r="B35" s="117" t="s">
        <v>95</v>
      </c>
      <c r="C35" s="126">
        <v>0</v>
      </c>
      <c r="D35" s="126">
        <v>0</v>
      </c>
      <c r="E35" s="126">
        <v>0</v>
      </c>
      <c r="F35" s="126">
        <v>0</v>
      </c>
      <c r="G35" s="127">
        <f t="shared" si="0"/>
        <v>0</v>
      </c>
    </row>
    <row r="36" spans="1:7" ht="13.5">
      <c r="A36" s="117">
        <v>2010</v>
      </c>
      <c r="B36" s="122" t="s">
        <v>96</v>
      </c>
      <c r="C36" s="126">
        <v>0</v>
      </c>
      <c r="D36" s="126">
        <v>0</v>
      </c>
      <c r="E36" s="126">
        <v>0</v>
      </c>
      <c r="F36" s="126">
        <v>0</v>
      </c>
      <c r="G36" s="127">
        <f t="shared" si="0"/>
        <v>0</v>
      </c>
    </row>
    <row r="37" spans="1:7" ht="13.5">
      <c r="A37" s="117">
        <v>2011</v>
      </c>
      <c r="B37" s="117" t="s">
        <v>97</v>
      </c>
      <c r="C37" s="126"/>
      <c r="D37" s="126"/>
      <c r="E37" s="126"/>
      <c r="F37" s="126"/>
      <c r="G37" s="127">
        <f t="shared" si="0"/>
        <v>0</v>
      </c>
    </row>
    <row r="38" spans="1:7" ht="13.5">
      <c r="A38" s="117">
        <v>2012</v>
      </c>
      <c r="B38" s="122" t="s">
        <v>98</v>
      </c>
      <c r="C38" s="126">
        <v>0</v>
      </c>
      <c r="D38" s="126"/>
      <c r="E38" s="126">
        <v>0</v>
      </c>
      <c r="F38" s="126">
        <v>0</v>
      </c>
      <c r="G38" s="127">
        <f t="shared" si="0"/>
        <v>0</v>
      </c>
    </row>
    <row r="39" spans="1:7" ht="13.5">
      <c r="A39" s="117">
        <v>2013</v>
      </c>
      <c r="B39" s="117" t="s">
        <v>99</v>
      </c>
      <c r="C39" s="126">
        <v>0</v>
      </c>
      <c r="D39" s="126">
        <v>0</v>
      </c>
      <c r="E39" s="126">
        <v>0</v>
      </c>
      <c r="F39" s="126">
        <v>0</v>
      </c>
      <c r="G39" s="127">
        <f t="shared" si="0"/>
        <v>0</v>
      </c>
    </row>
    <row r="40" spans="1:7" ht="13.5">
      <c r="A40" s="117">
        <v>2014</v>
      </c>
      <c r="B40" s="117" t="s">
        <v>100</v>
      </c>
      <c r="C40" s="126"/>
      <c r="D40" s="126"/>
      <c r="E40" s="126"/>
      <c r="F40" s="126"/>
      <c r="G40" s="127">
        <f t="shared" si="0"/>
        <v>0</v>
      </c>
    </row>
    <row r="41" spans="1:7" ht="13.5">
      <c r="A41" s="117">
        <v>2015</v>
      </c>
      <c r="B41" s="117" t="s">
        <v>101</v>
      </c>
      <c r="C41" s="128"/>
      <c r="D41" s="126">
        <v>0</v>
      </c>
      <c r="E41" s="126">
        <v>0</v>
      </c>
      <c r="F41" s="126">
        <v>0</v>
      </c>
      <c r="G41" s="126">
        <f t="shared" si="0"/>
        <v>0</v>
      </c>
    </row>
    <row r="42" spans="1:7" ht="13.5">
      <c r="A42" s="117" t="s">
        <v>102</v>
      </c>
      <c r="B42" s="117" t="s">
        <v>103</v>
      </c>
      <c r="C42" s="126"/>
      <c r="D42" s="126"/>
      <c r="E42" s="126"/>
      <c r="F42" s="126"/>
      <c r="G42" s="127"/>
    </row>
    <row r="43" spans="1:7" ht="13.5">
      <c r="A43" s="117" t="s">
        <v>104</v>
      </c>
      <c r="B43" s="117" t="s">
        <v>105</v>
      </c>
      <c r="C43" s="126"/>
      <c r="D43" s="126"/>
      <c r="E43" s="126"/>
      <c r="F43" s="126"/>
      <c r="G43" s="127">
        <f t="shared" ref="G43:G50" si="1">SUM(C43:F43)</f>
        <v>0</v>
      </c>
    </row>
    <row r="44" spans="1:7" ht="13.5">
      <c r="A44" s="117">
        <v>2016</v>
      </c>
      <c r="B44" s="117" t="s">
        <v>106</v>
      </c>
      <c r="C44" s="126">
        <v>0</v>
      </c>
      <c r="D44" s="126">
        <v>0</v>
      </c>
      <c r="E44" s="126">
        <v>0</v>
      </c>
      <c r="F44" s="126">
        <v>0</v>
      </c>
      <c r="G44" s="127">
        <f t="shared" si="1"/>
        <v>0</v>
      </c>
    </row>
    <row r="45" spans="1:7" ht="13.5">
      <c r="A45" s="117">
        <v>2017</v>
      </c>
      <c r="B45" s="117" t="s">
        <v>107</v>
      </c>
      <c r="C45" s="126">
        <v>0</v>
      </c>
      <c r="D45" s="126">
        <v>0</v>
      </c>
      <c r="E45" s="126">
        <v>0</v>
      </c>
      <c r="F45" s="126">
        <v>0</v>
      </c>
      <c r="G45" s="127">
        <f t="shared" si="1"/>
        <v>0</v>
      </c>
    </row>
    <row r="46" spans="1:7" ht="13.5">
      <c r="A46" s="121">
        <v>3000</v>
      </c>
      <c r="B46" s="117" t="s">
        <v>108</v>
      </c>
      <c r="C46" s="127"/>
      <c r="D46" s="127"/>
      <c r="E46" s="127"/>
      <c r="F46" s="127"/>
      <c r="G46" s="127">
        <f t="shared" si="1"/>
        <v>0</v>
      </c>
    </row>
    <row r="47" spans="1:7" s="28" customFormat="1" ht="13.5">
      <c r="A47" s="121">
        <v>4000</v>
      </c>
      <c r="B47" s="121" t="s">
        <v>109</v>
      </c>
      <c r="C47" s="143"/>
      <c r="D47" s="144"/>
      <c r="E47" s="127"/>
      <c r="F47" s="127">
        <v>0</v>
      </c>
      <c r="G47" s="127">
        <f t="shared" si="1"/>
        <v>0</v>
      </c>
    </row>
    <row r="48" spans="1:7" s="28" customFormat="1" ht="13.5">
      <c r="A48" s="121">
        <v>5000</v>
      </c>
      <c r="B48" s="121" t="s">
        <v>110</v>
      </c>
      <c r="C48" s="127">
        <v>0</v>
      </c>
      <c r="D48" s="127">
        <v>0</v>
      </c>
      <c r="E48" s="127"/>
      <c r="F48" s="127">
        <v>0</v>
      </c>
      <c r="G48" s="127">
        <v>0</v>
      </c>
    </row>
    <row r="49" spans="1:7" ht="13.5">
      <c r="A49" s="121">
        <v>6000</v>
      </c>
      <c r="B49" s="117" t="s">
        <v>111</v>
      </c>
      <c r="C49" s="127"/>
      <c r="D49" s="127">
        <v>0</v>
      </c>
      <c r="E49" s="127">
        <v>0</v>
      </c>
      <c r="F49" s="127">
        <v>0</v>
      </c>
      <c r="G49" s="127">
        <f t="shared" si="1"/>
        <v>0</v>
      </c>
    </row>
    <row r="50" spans="1:7" ht="13.5">
      <c r="A50" s="121">
        <v>7000</v>
      </c>
      <c r="B50" s="117" t="s">
        <v>112</v>
      </c>
      <c r="C50" s="127"/>
      <c r="D50" s="127"/>
      <c r="E50" s="127">
        <v>0</v>
      </c>
      <c r="F50" s="127"/>
      <c r="G50" s="127">
        <f t="shared" si="1"/>
        <v>0</v>
      </c>
    </row>
    <row r="51" spans="1:7" ht="13.5">
      <c r="A51" s="124"/>
      <c r="B51" s="124" t="s">
        <v>29</v>
      </c>
      <c r="C51" s="128">
        <f>C12+C46+C47+C48+C49+C50</f>
        <v>38880000</v>
      </c>
      <c r="D51" s="128">
        <f>+D12+D15+D46+D47+D48+D49+D50</f>
        <v>66502800</v>
      </c>
      <c r="E51" s="128">
        <f>+E12+E15+E46+E47+E48+E49+E50</f>
        <v>44617200</v>
      </c>
      <c r="F51" s="128">
        <f>+F12+F15+F46+F47+F48+F49+F50</f>
        <v>0</v>
      </c>
      <c r="G51" s="128">
        <f>C51+D51+E51+F51</f>
        <v>150000000</v>
      </c>
    </row>
    <row r="52" spans="1:7">
      <c r="A52" s="259"/>
      <c r="B52" s="259"/>
      <c r="C52" s="259"/>
      <c r="D52" s="259"/>
      <c r="E52" s="259"/>
      <c r="F52" s="259"/>
      <c r="G52" s="23"/>
    </row>
    <row r="53" spans="1:7">
      <c r="G53" s="23"/>
    </row>
  </sheetData>
  <mergeCells count="13">
    <mergeCell ref="A1:B6"/>
    <mergeCell ref="A52:F52"/>
    <mergeCell ref="A7:G7"/>
    <mergeCell ref="A8:G8"/>
    <mergeCell ref="A10:A11"/>
    <mergeCell ref="B10:B11"/>
    <mergeCell ref="C10:F10"/>
    <mergeCell ref="G10:G11"/>
    <mergeCell ref="C6:E6"/>
    <mergeCell ref="F6:H6"/>
    <mergeCell ref="C1:H4"/>
    <mergeCell ref="C5:E5"/>
    <mergeCell ref="F5:H5"/>
  </mergeCells>
  <phoneticPr fontId="19" type="noConversion"/>
  <printOptions horizontalCentered="1" verticalCentered="1"/>
  <pageMargins left="0.98425196850393704" right="0.98425196850393704" top="0.98425196850393704" bottom="0.98425196850393704" header="0" footer="0"/>
  <pageSetup paperSize="14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A1:J72"/>
  <sheetViews>
    <sheetView workbookViewId="0">
      <selection activeCell="H60" sqref="H60"/>
    </sheetView>
  </sheetViews>
  <sheetFormatPr baseColWidth="10" defaultRowHeight="12.75"/>
  <cols>
    <col min="2" max="2" width="17.5703125" customWidth="1"/>
    <col min="3" max="3" width="20.85546875" customWidth="1"/>
    <col min="4" max="4" width="19" customWidth="1"/>
    <col min="5" max="5" width="22" customWidth="1"/>
    <col min="6" max="6" width="11.140625" customWidth="1"/>
    <col min="7" max="7" width="10" customWidth="1"/>
    <col min="8" max="8" width="12" customWidth="1"/>
    <col min="9" max="9" width="12.85546875" customWidth="1"/>
  </cols>
  <sheetData>
    <row r="1" spans="1:10">
      <c r="A1" s="205"/>
      <c r="B1" s="206"/>
      <c r="C1" s="221" t="s">
        <v>178</v>
      </c>
      <c r="D1" s="195"/>
      <c r="E1" s="195"/>
      <c r="F1" s="195"/>
      <c r="G1" s="195"/>
      <c r="H1" s="196"/>
      <c r="I1" s="55"/>
      <c r="J1" s="102"/>
    </row>
    <row r="2" spans="1:10">
      <c r="A2" s="207"/>
      <c r="B2" s="208"/>
      <c r="C2" s="222"/>
      <c r="D2" s="197"/>
      <c r="E2" s="197"/>
      <c r="F2" s="197"/>
      <c r="G2" s="197"/>
      <c r="H2" s="198"/>
      <c r="I2" s="55"/>
      <c r="J2" s="102"/>
    </row>
    <row r="3" spans="1:10">
      <c r="A3" s="207"/>
      <c r="B3" s="208"/>
      <c r="C3" s="222"/>
      <c r="D3" s="197"/>
      <c r="E3" s="197"/>
      <c r="F3" s="197"/>
      <c r="G3" s="197"/>
      <c r="H3" s="198"/>
      <c r="I3" s="55" t="s">
        <v>179</v>
      </c>
      <c r="J3" s="102"/>
    </row>
    <row r="4" spans="1:10">
      <c r="A4" s="207"/>
      <c r="B4" s="208"/>
      <c r="C4" s="223"/>
      <c r="D4" s="199"/>
      <c r="E4" s="199"/>
      <c r="F4" s="199"/>
      <c r="G4" s="199"/>
      <c r="H4" s="200"/>
      <c r="I4" s="55" t="s">
        <v>183</v>
      </c>
      <c r="J4" s="102"/>
    </row>
    <row r="5" spans="1:10" ht="13.5">
      <c r="A5" s="207"/>
      <c r="B5" s="208"/>
      <c r="C5" s="192" t="s">
        <v>181</v>
      </c>
      <c r="D5" s="190"/>
      <c r="E5" s="191"/>
      <c r="F5" s="192" t="s">
        <v>182</v>
      </c>
      <c r="G5" s="190"/>
      <c r="H5" s="190"/>
      <c r="I5" s="55"/>
      <c r="J5" s="102"/>
    </row>
    <row r="6" spans="1:10" ht="19.5" customHeight="1">
      <c r="A6" s="209"/>
      <c r="B6" s="210"/>
      <c r="C6" s="192">
        <v>0</v>
      </c>
      <c r="D6" s="190"/>
      <c r="E6" s="191"/>
      <c r="F6" s="192" t="s">
        <v>189</v>
      </c>
      <c r="G6" s="190"/>
      <c r="H6" s="190"/>
      <c r="I6" s="55"/>
      <c r="J6" s="103"/>
    </row>
    <row r="7" spans="1:10" ht="13.5" customHeight="1">
      <c r="A7" s="262" t="s">
        <v>6</v>
      </c>
      <c r="B7" s="262"/>
      <c r="C7" s="177" t="s">
        <v>134</v>
      </c>
      <c r="D7" s="177"/>
      <c r="E7" s="177" t="str">
        <f>'[2]POA-01'!I3</f>
        <v>CODIGO</v>
      </c>
      <c r="F7" s="178" t="s">
        <v>185</v>
      </c>
    </row>
    <row r="8" spans="1:10" ht="16.5">
      <c r="A8" s="261" t="s">
        <v>7</v>
      </c>
      <c r="B8" s="261"/>
      <c r="C8" s="173">
        <v>100000000</v>
      </c>
      <c r="D8" s="67"/>
      <c r="E8" s="179"/>
      <c r="F8" s="180"/>
      <c r="G8" s="63"/>
      <c r="H8" s="64"/>
    </row>
    <row r="9" spans="1:10" ht="16.5">
      <c r="A9" s="261" t="s">
        <v>9</v>
      </c>
      <c r="B9" s="261"/>
      <c r="C9" s="145">
        <f>'[2]POA-01'!C6</f>
        <v>0</v>
      </c>
      <c r="D9" s="67"/>
      <c r="E9" s="179"/>
      <c r="F9" s="180"/>
      <c r="G9" s="63"/>
      <c r="H9" s="64"/>
    </row>
    <row r="10" spans="1:10" ht="16.5">
      <c r="A10" s="261" t="s">
        <v>165</v>
      </c>
      <c r="B10" s="261"/>
      <c r="C10" s="65">
        <v>100000000</v>
      </c>
      <c r="D10" s="179"/>
      <c r="E10" s="179"/>
      <c r="F10" s="180"/>
      <c r="G10" s="63"/>
      <c r="H10" s="64"/>
    </row>
    <row r="11" spans="1:10" ht="15" customHeight="1">
      <c r="A11" s="33"/>
      <c r="B11" s="33"/>
      <c r="C11" s="117"/>
      <c r="D11" s="121" t="s">
        <v>26</v>
      </c>
      <c r="E11" s="146" t="s">
        <v>167</v>
      </c>
      <c r="F11" s="33"/>
      <c r="G11" s="33"/>
      <c r="H11" s="33"/>
    </row>
    <row r="12" spans="1:10" ht="16.5" customHeight="1">
      <c r="A12" s="33"/>
      <c r="B12" s="33"/>
      <c r="C12" s="121">
        <v>1000</v>
      </c>
      <c r="D12" s="174" t="s">
        <v>170</v>
      </c>
      <c r="E12" s="123">
        <f>'POA-07'!C12</f>
        <v>150000000</v>
      </c>
      <c r="F12" s="33"/>
      <c r="G12" s="33"/>
      <c r="H12" s="33"/>
    </row>
    <row r="13" spans="1:10" ht="13.5" hidden="1">
      <c r="A13" s="33"/>
      <c r="B13" s="33"/>
      <c r="C13" s="117">
        <v>1001</v>
      </c>
      <c r="D13" s="175" t="s">
        <v>65</v>
      </c>
      <c r="E13" s="118">
        <f>'[2]POA-02'!J21</f>
        <v>70390000</v>
      </c>
      <c r="F13" s="33"/>
      <c r="G13" s="33"/>
      <c r="H13" s="33"/>
    </row>
    <row r="14" spans="1:10" ht="13.5" hidden="1">
      <c r="A14" s="33"/>
      <c r="B14" s="33"/>
      <c r="C14" s="117">
        <v>1002</v>
      </c>
      <c r="D14" s="175" t="s">
        <v>66</v>
      </c>
      <c r="E14" s="118">
        <f>'[2]POA-02'!J27</f>
        <v>0</v>
      </c>
      <c r="F14" s="33"/>
      <c r="G14" s="33"/>
      <c r="H14" s="33"/>
    </row>
    <row r="15" spans="1:10" ht="18.75" customHeight="1">
      <c r="A15" s="33"/>
      <c r="B15" s="33"/>
      <c r="C15" s="121">
        <v>2000</v>
      </c>
      <c r="D15" s="175" t="s">
        <v>171</v>
      </c>
      <c r="E15" s="123">
        <v>0</v>
      </c>
      <c r="F15" s="33"/>
      <c r="G15" s="33"/>
      <c r="H15" s="33"/>
    </row>
    <row r="16" spans="1:10" ht="13.5" hidden="1">
      <c r="A16" s="33"/>
      <c r="B16" s="33"/>
      <c r="C16" s="117">
        <v>2001</v>
      </c>
      <c r="D16" s="175" t="s">
        <v>68</v>
      </c>
      <c r="E16" s="119">
        <f>'[2]POA-04'!G24</f>
        <v>0</v>
      </c>
      <c r="F16" s="33"/>
      <c r="G16" s="33"/>
      <c r="H16" s="33"/>
    </row>
    <row r="17" spans="1:8" ht="13.5" hidden="1">
      <c r="A17" s="33"/>
      <c r="B17" s="33"/>
      <c r="C17" s="117">
        <v>2002</v>
      </c>
      <c r="D17" s="175" t="s">
        <v>168</v>
      </c>
      <c r="E17" s="119">
        <f>'[2]POA-03'!H35</f>
        <v>7436260</v>
      </c>
      <c r="F17" s="33"/>
      <c r="G17" s="33"/>
      <c r="H17" s="33"/>
    </row>
    <row r="18" spans="1:8" ht="13.5" hidden="1">
      <c r="A18" s="33"/>
      <c r="B18" s="33"/>
      <c r="C18" s="117" t="s">
        <v>69</v>
      </c>
      <c r="D18" s="175" t="s">
        <v>70</v>
      </c>
      <c r="E18" s="119"/>
      <c r="F18" s="33"/>
      <c r="G18" s="33"/>
      <c r="H18" s="33"/>
    </row>
    <row r="19" spans="1:8" ht="13.5" hidden="1">
      <c r="A19" s="33"/>
      <c r="B19" s="33"/>
      <c r="C19" s="117" t="s">
        <v>71</v>
      </c>
      <c r="D19" s="175" t="s">
        <v>72</v>
      </c>
      <c r="E19" s="119"/>
      <c r="F19" s="33"/>
      <c r="G19" s="33"/>
      <c r="H19" s="33"/>
    </row>
    <row r="20" spans="1:8" ht="13.5" hidden="1">
      <c r="A20" s="33"/>
      <c r="B20" s="33"/>
      <c r="C20" s="117" t="s">
        <v>73</v>
      </c>
      <c r="D20" s="175" t="s">
        <v>74</v>
      </c>
      <c r="E20" s="119"/>
      <c r="F20" s="33"/>
      <c r="G20" s="33"/>
      <c r="H20" s="33"/>
    </row>
    <row r="21" spans="1:8" ht="27" hidden="1">
      <c r="A21" s="33"/>
      <c r="B21" s="33"/>
      <c r="C21" s="117">
        <v>2003</v>
      </c>
      <c r="D21" s="176" t="s">
        <v>75</v>
      </c>
      <c r="E21" s="118">
        <f>'[2]POA-06'!D12</f>
        <v>0</v>
      </c>
      <c r="F21" s="33"/>
      <c r="G21" s="33"/>
      <c r="H21" s="33"/>
    </row>
    <row r="22" spans="1:8" ht="13.5" hidden="1">
      <c r="A22" s="33"/>
      <c r="B22" s="33"/>
      <c r="C22" s="117">
        <v>2004</v>
      </c>
      <c r="D22" s="175" t="s">
        <v>76</v>
      </c>
      <c r="E22" s="118">
        <f>'[2]POA-06'!D13</f>
        <v>0</v>
      </c>
      <c r="F22" s="33"/>
      <c r="G22" s="33"/>
      <c r="H22" s="33"/>
    </row>
    <row r="23" spans="1:8" ht="13.5" hidden="1">
      <c r="A23" s="33"/>
      <c r="B23" s="33"/>
      <c r="C23" s="117" t="s">
        <v>77</v>
      </c>
      <c r="D23" s="175" t="s">
        <v>78</v>
      </c>
      <c r="E23" s="119"/>
      <c r="F23" s="33"/>
      <c r="G23" s="33"/>
      <c r="H23" s="33"/>
    </row>
    <row r="24" spans="1:8" ht="13.5" hidden="1">
      <c r="A24" s="33"/>
      <c r="B24" s="33"/>
      <c r="C24" s="117" t="s">
        <v>79</v>
      </c>
      <c r="D24" s="175" t="s">
        <v>80</v>
      </c>
      <c r="E24" s="119"/>
      <c r="F24" s="33"/>
      <c r="G24" s="33"/>
      <c r="H24" s="33"/>
    </row>
    <row r="25" spans="1:8" ht="13.5" hidden="1">
      <c r="A25" s="33"/>
      <c r="B25" s="33"/>
      <c r="C25" s="117" t="s">
        <v>81</v>
      </c>
      <c r="D25" s="175" t="s">
        <v>82</v>
      </c>
      <c r="E25" s="119"/>
      <c r="F25" s="33"/>
      <c r="G25" s="33"/>
      <c r="H25" s="33"/>
    </row>
    <row r="26" spans="1:8" ht="13.5" hidden="1">
      <c r="A26" s="33"/>
      <c r="B26" s="33"/>
      <c r="C26" s="117">
        <v>2005</v>
      </c>
      <c r="D26" s="175" t="s">
        <v>83</v>
      </c>
      <c r="E26" s="118">
        <v>0</v>
      </c>
      <c r="F26" s="33"/>
      <c r="G26" s="33"/>
      <c r="H26" s="33"/>
    </row>
    <row r="27" spans="1:8" ht="13.5" hidden="1">
      <c r="A27" s="33"/>
      <c r="B27" s="33"/>
      <c r="C27" s="117" t="s">
        <v>84</v>
      </c>
      <c r="D27" s="175" t="s">
        <v>85</v>
      </c>
      <c r="E27" s="119"/>
      <c r="F27" s="33"/>
      <c r="G27" s="33"/>
      <c r="H27" s="33"/>
    </row>
    <row r="28" spans="1:8" ht="13.5" hidden="1">
      <c r="A28" s="33"/>
      <c r="B28" s="33"/>
      <c r="C28" s="117" t="s">
        <v>86</v>
      </c>
      <c r="D28" s="175" t="s">
        <v>87</v>
      </c>
      <c r="E28" s="119"/>
      <c r="F28" s="33"/>
      <c r="G28" s="33"/>
      <c r="H28" s="33"/>
    </row>
    <row r="29" spans="1:8" ht="13.5" hidden="1">
      <c r="A29" s="33"/>
      <c r="B29" s="33"/>
      <c r="C29" s="117">
        <v>2006</v>
      </c>
      <c r="D29" s="175" t="s">
        <v>88</v>
      </c>
      <c r="E29" s="118">
        <f>'[2]POA-06'!D15</f>
        <v>27145000</v>
      </c>
      <c r="F29" s="33"/>
      <c r="G29" s="33"/>
      <c r="H29" s="33"/>
    </row>
    <row r="30" spans="1:8" ht="13.5" hidden="1">
      <c r="A30" s="33"/>
      <c r="B30" s="33"/>
      <c r="C30" s="117" t="s">
        <v>89</v>
      </c>
      <c r="D30" s="175" t="s">
        <v>90</v>
      </c>
      <c r="E30" s="119"/>
      <c r="F30" s="33"/>
      <c r="G30" s="33"/>
      <c r="H30" s="33"/>
    </row>
    <row r="31" spans="1:8" ht="27" hidden="1">
      <c r="A31" s="33"/>
      <c r="B31" s="33"/>
      <c r="C31" s="117" t="s">
        <v>91</v>
      </c>
      <c r="D31" s="176" t="s">
        <v>117</v>
      </c>
      <c r="E31" s="119"/>
      <c r="F31" s="33"/>
      <c r="G31" s="33"/>
      <c r="H31" s="33"/>
    </row>
    <row r="32" spans="1:8" ht="13.5" hidden="1">
      <c r="A32" s="33"/>
      <c r="B32" s="33"/>
      <c r="C32" s="117" t="s">
        <v>92</v>
      </c>
      <c r="D32" s="175" t="s">
        <v>93</v>
      </c>
      <c r="E32" s="119"/>
      <c r="F32" s="33"/>
      <c r="G32" s="33"/>
      <c r="H32" s="33"/>
    </row>
    <row r="33" spans="1:8" ht="27" hidden="1">
      <c r="A33" s="33"/>
      <c r="B33" s="33"/>
      <c r="C33" s="117">
        <v>2007</v>
      </c>
      <c r="D33" s="176" t="s">
        <v>169</v>
      </c>
      <c r="E33" s="118">
        <f>'[2]POA-06'!D16</f>
        <v>0</v>
      </c>
      <c r="F33" s="33"/>
      <c r="G33" s="33"/>
      <c r="H33" s="33"/>
    </row>
    <row r="34" spans="1:8" ht="27" hidden="1">
      <c r="A34" s="33"/>
      <c r="B34" s="33"/>
      <c r="C34" s="117">
        <v>2008</v>
      </c>
      <c r="D34" s="176" t="s">
        <v>94</v>
      </c>
      <c r="E34" s="118">
        <f>'[2]POA-06'!D14</f>
        <v>0</v>
      </c>
      <c r="F34" s="33"/>
      <c r="G34" s="33"/>
      <c r="H34" s="33"/>
    </row>
    <row r="35" spans="1:8" ht="13.5" hidden="1">
      <c r="A35" s="33"/>
      <c r="B35" s="33"/>
      <c r="C35" s="117">
        <v>2009</v>
      </c>
      <c r="D35" s="175" t="s">
        <v>95</v>
      </c>
      <c r="E35" s="118">
        <v>0</v>
      </c>
      <c r="F35" s="33"/>
      <c r="G35" s="33"/>
      <c r="H35" s="33"/>
    </row>
    <row r="36" spans="1:8" ht="27" hidden="1">
      <c r="A36" s="33"/>
      <c r="B36" s="33"/>
      <c r="C36" s="117">
        <v>2010</v>
      </c>
      <c r="D36" s="176" t="s">
        <v>96</v>
      </c>
      <c r="E36" s="118">
        <v>0</v>
      </c>
      <c r="F36" s="33"/>
      <c r="G36" s="33"/>
      <c r="H36" s="33"/>
    </row>
    <row r="37" spans="1:8" ht="13.5" hidden="1">
      <c r="A37" s="33"/>
      <c r="B37" s="33"/>
      <c r="C37" s="117">
        <v>2011</v>
      </c>
      <c r="D37" s="175" t="s">
        <v>97</v>
      </c>
      <c r="E37" s="118">
        <f>'[2]POA-06'!D20</f>
        <v>0</v>
      </c>
      <c r="F37" s="33"/>
      <c r="G37" s="33"/>
      <c r="H37" s="33"/>
    </row>
    <row r="38" spans="1:8" ht="27" hidden="1">
      <c r="A38" s="33"/>
      <c r="B38" s="33"/>
      <c r="C38" s="117">
        <v>2012</v>
      </c>
      <c r="D38" s="176" t="s">
        <v>98</v>
      </c>
      <c r="E38" s="118">
        <f>'[2]POA-06'!D21</f>
        <v>0</v>
      </c>
      <c r="F38" s="33"/>
      <c r="G38" s="33"/>
      <c r="H38" s="33"/>
    </row>
    <row r="39" spans="1:8" ht="13.5" hidden="1">
      <c r="A39" s="33"/>
      <c r="B39" s="33"/>
      <c r="C39" s="117">
        <v>2013</v>
      </c>
      <c r="D39" s="175" t="s">
        <v>99</v>
      </c>
      <c r="E39" s="118">
        <f>'[2]POA-06'!D19</f>
        <v>0</v>
      </c>
      <c r="F39" s="33"/>
      <c r="G39" s="33"/>
      <c r="H39" s="33"/>
    </row>
    <row r="40" spans="1:8" ht="13.5" hidden="1">
      <c r="A40" s="33"/>
      <c r="B40" s="33"/>
      <c r="C40" s="117">
        <v>2014</v>
      </c>
      <c r="D40" s="175" t="s">
        <v>100</v>
      </c>
      <c r="E40" s="118">
        <v>0</v>
      </c>
      <c r="F40" s="33"/>
      <c r="G40" s="33"/>
      <c r="H40" s="33"/>
    </row>
    <row r="41" spans="1:8" ht="13.5" hidden="1">
      <c r="A41" s="33"/>
      <c r="B41" s="33"/>
      <c r="C41" s="117">
        <v>2015</v>
      </c>
      <c r="D41" s="175" t="s">
        <v>101</v>
      </c>
      <c r="E41" s="118">
        <f>'[2]POA-06'!D24</f>
        <v>6000000</v>
      </c>
      <c r="F41" s="33"/>
      <c r="G41" s="33"/>
      <c r="H41" s="33"/>
    </row>
    <row r="42" spans="1:8" ht="13.5" hidden="1">
      <c r="A42" s="33"/>
      <c r="B42" s="33"/>
      <c r="C42" s="117" t="s">
        <v>102</v>
      </c>
      <c r="D42" s="175" t="s">
        <v>103</v>
      </c>
      <c r="E42" s="119"/>
      <c r="F42" s="33"/>
      <c r="G42" s="33"/>
      <c r="H42" s="33"/>
    </row>
    <row r="43" spans="1:8" ht="13.5" hidden="1">
      <c r="A43" s="33"/>
      <c r="B43" s="33"/>
      <c r="C43" s="117" t="s">
        <v>104</v>
      </c>
      <c r="D43" s="175" t="s">
        <v>105</v>
      </c>
      <c r="E43" s="119"/>
      <c r="F43" s="33"/>
      <c r="G43" s="33"/>
      <c r="H43" s="33"/>
    </row>
    <row r="44" spans="1:8" ht="13.5" hidden="1">
      <c r="A44" s="33"/>
      <c r="B44" s="33"/>
      <c r="C44" s="117">
        <v>2016</v>
      </c>
      <c r="D44" s="175" t="s">
        <v>106</v>
      </c>
      <c r="E44" s="119">
        <f>'[2]POA-06'!D25</f>
        <v>0</v>
      </c>
      <c r="F44" s="33"/>
      <c r="G44" s="33"/>
      <c r="H44" s="33"/>
    </row>
    <row r="45" spans="1:8" ht="13.5" hidden="1">
      <c r="A45" s="33"/>
      <c r="B45" s="33"/>
      <c r="C45" s="117">
        <v>2017</v>
      </c>
      <c r="D45" s="175" t="s">
        <v>107</v>
      </c>
      <c r="E45" s="119">
        <v>0</v>
      </c>
      <c r="F45" s="33"/>
      <c r="G45" s="33"/>
      <c r="H45" s="33"/>
    </row>
    <row r="46" spans="1:8" ht="13.5" hidden="1">
      <c r="A46" s="33"/>
      <c r="B46" s="33"/>
      <c r="C46" s="121">
        <v>3000</v>
      </c>
      <c r="D46" s="175" t="s">
        <v>108</v>
      </c>
      <c r="E46" s="120">
        <v>0</v>
      </c>
      <c r="F46" s="33"/>
      <c r="G46" s="33"/>
      <c r="H46" s="33"/>
    </row>
    <row r="47" spans="1:8" ht="18.75" customHeight="1">
      <c r="A47" s="33"/>
      <c r="B47" s="33"/>
      <c r="C47" s="121">
        <v>5000</v>
      </c>
      <c r="D47" s="175" t="s">
        <v>186</v>
      </c>
      <c r="E47" s="123">
        <v>0</v>
      </c>
      <c r="F47" s="33"/>
      <c r="G47" s="33"/>
      <c r="H47" s="33"/>
    </row>
    <row r="48" spans="1:8" ht="15" customHeight="1">
      <c r="A48" s="33"/>
      <c r="B48" s="33"/>
      <c r="C48" s="121"/>
      <c r="D48" s="121" t="s">
        <v>187</v>
      </c>
      <c r="E48" s="123">
        <v>100000000</v>
      </c>
      <c r="F48" s="33"/>
      <c r="G48" s="33"/>
      <c r="H48" s="33"/>
    </row>
    <row r="49" spans="1:9" ht="13.5" hidden="1">
      <c r="A49" s="121">
        <v>7000</v>
      </c>
      <c r="B49" s="117" t="s">
        <v>112</v>
      </c>
      <c r="C49" s="123">
        <v>0</v>
      </c>
      <c r="D49" s="33"/>
      <c r="E49" s="33"/>
      <c r="F49" s="33"/>
      <c r="G49" s="33"/>
      <c r="H49" s="33"/>
    </row>
    <row r="50" spans="1:9" ht="13.5" hidden="1">
      <c r="A50" s="121"/>
      <c r="B50" s="121" t="s">
        <v>29</v>
      </c>
      <c r="C50" s="123" t="e">
        <f>+E12+E15+E46+#REF!+E47+E48+C49</f>
        <v>#REF!</v>
      </c>
      <c r="D50" s="33"/>
      <c r="E50" s="33"/>
      <c r="F50" s="33"/>
      <c r="G50" s="33"/>
      <c r="H50" s="33"/>
    </row>
    <row r="51" spans="1:9">
      <c r="A51" s="33"/>
      <c r="B51" s="33"/>
      <c r="C51" s="33"/>
      <c r="D51" s="33"/>
      <c r="E51" s="33"/>
      <c r="F51" s="33"/>
      <c r="G51" s="33"/>
      <c r="H51" s="33"/>
    </row>
    <row r="52" spans="1:9">
      <c r="A52" s="33"/>
      <c r="B52" s="33"/>
      <c r="C52" s="33"/>
      <c r="D52" s="33"/>
      <c r="E52" s="33"/>
      <c r="F52" s="33"/>
      <c r="G52" s="33"/>
      <c r="H52" s="33"/>
      <c r="I52" s="27"/>
    </row>
    <row r="53" spans="1:9">
      <c r="A53" s="33"/>
      <c r="B53" s="33"/>
      <c r="C53" s="33"/>
      <c r="D53" s="33"/>
      <c r="E53" s="33"/>
      <c r="F53" s="33"/>
      <c r="G53" s="33"/>
      <c r="H53" s="33"/>
    </row>
    <row r="54" spans="1:9">
      <c r="A54" s="33"/>
      <c r="B54" s="33"/>
      <c r="C54" s="33"/>
      <c r="D54" s="33"/>
      <c r="E54" s="33"/>
      <c r="F54" s="33"/>
      <c r="G54" s="33"/>
      <c r="H54" s="33"/>
    </row>
    <row r="55" spans="1:9">
      <c r="A55" s="33"/>
      <c r="B55" s="33"/>
      <c r="C55" s="33"/>
      <c r="D55" s="33"/>
      <c r="E55" s="33"/>
      <c r="F55" s="33"/>
      <c r="G55" s="33"/>
      <c r="H55" s="33"/>
    </row>
    <row r="56" spans="1:9">
      <c r="A56" s="33"/>
      <c r="B56" s="33"/>
      <c r="C56" s="33"/>
      <c r="D56" s="33"/>
      <c r="E56" s="33"/>
      <c r="F56" s="33"/>
      <c r="G56" s="33"/>
      <c r="H56" s="33"/>
    </row>
    <row r="57" spans="1:9">
      <c r="A57" s="33"/>
      <c r="B57" s="33"/>
      <c r="C57" s="33"/>
      <c r="D57" s="33"/>
      <c r="E57" s="33"/>
      <c r="F57" s="33"/>
      <c r="G57" s="33"/>
      <c r="H57" s="33"/>
    </row>
    <row r="58" spans="1:9">
      <c r="A58" s="33"/>
      <c r="B58" s="33"/>
      <c r="C58" s="33"/>
      <c r="D58" s="33"/>
      <c r="E58" s="33"/>
      <c r="F58" s="33"/>
      <c r="G58" s="33"/>
      <c r="H58" s="33"/>
    </row>
    <row r="59" spans="1:9">
      <c r="A59" s="33"/>
      <c r="B59" s="33"/>
      <c r="C59" s="33"/>
      <c r="D59" s="33"/>
      <c r="E59" s="33"/>
      <c r="F59" s="33"/>
      <c r="G59" s="33"/>
      <c r="H59" s="33"/>
    </row>
    <row r="60" spans="1:9">
      <c r="A60" s="33"/>
      <c r="B60" s="33"/>
      <c r="C60" s="33"/>
      <c r="D60" s="33"/>
      <c r="E60" s="33"/>
      <c r="F60" s="33"/>
      <c r="G60" s="33"/>
      <c r="H60" s="33"/>
    </row>
    <row r="61" spans="1:9">
      <c r="A61" s="33"/>
      <c r="B61" s="33"/>
      <c r="C61" s="33"/>
      <c r="D61" s="33"/>
      <c r="E61" s="33"/>
      <c r="F61" s="33"/>
      <c r="G61" s="33"/>
      <c r="H61" s="33"/>
    </row>
    <row r="62" spans="1:9">
      <c r="A62" s="33"/>
      <c r="B62" s="33"/>
      <c r="C62" s="33"/>
      <c r="D62" s="33"/>
      <c r="E62" s="33"/>
      <c r="F62" s="33"/>
      <c r="G62" s="33"/>
      <c r="H62" s="33"/>
    </row>
    <row r="63" spans="1:9">
      <c r="A63" s="33"/>
      <c r="B63" s="33"/>
      <c r="C63" s="33"/>
      <c r="D63" s="33"/>
      <c r="E63" s="33"/>
      <c r="F63" s="33"/>
      <c r="G63" s="33"/>
      <c r="H63" s="33"/>
    </row>
    <row r="64" spans="1:9">
      <c r="A64" s="33"/>
      <c r="B64" s="33"/>
      <c r="C64" s="33"/>
      <c r="D64" s="33"/>
      <c r="E64" s="33"/>
      <c r="F64" s="33"/>
      <c r="G64" s="33"/>
      <c r="H64" s="33"/>
    </row>
    <row r="65" spans="1:8">
      <c r="A65" s="33"/>
      <c r="B65" s="33"/>
      <c r="C65" s="33"/>
      <c r="D65" s="33"/>
      <c r="E65" s="33"/>
      <c r="F65" s="33"/>
      <c r="G65" s="33"/>
      <c r="H65" s="33"/>
    </row>
    <row r="66" spans="1:8">
      <c r="A66" s="33"/>
      <c r="B66" s="33"/>
      <c r="C66" s="33"/>
      <c r="D66" s="33"/>
      <c r="E66" s="33"/>
      <c r="F66" s="33"/>
      <c r="G66" s="33"/>
      <c r="H66" s="33"/>
    </row>
    <row r="67" spans="1:8">
      <c r="A67" s="33"/>
      <c r="B67" s="33"/>
      <c r="C67" s="33"/>
      <c r="D67" s="33"/>
      <c r="E67" s="33"/>
      <c r="F67" s="33"/>
      <c r="G67" s="33"/>
      <c r="H67" s="33"/>
    </row>
    <row r="68" spans="1:8">
      <c r="A68" s="33"/>
      <c r="B68" s="33"/>
      <c r="C68" s="33"/>
      <c r="D68" s="33"/>
      <c r="E68" s="33"/>
      <c r="F68" s="33"/>
      <c r="G68" s="33"/>
      <c r="H68" s="33"/>
    </row>
    <row r="69" spans="1:8" ht="14.25" customHeight="1">
      <c r="A69" s="33"/>
      <c r="B69" s="33"/>
      <c r="C69" s="33"/>
      <c r="D69" s="33"/>
      <c r="E69" s="33"/>
      <c r="F69" s="33"/>
      <c r="G69" s="33"/>
      <c r="H69" s="33"/>
    </row>
    <row r="70" spans="1:8">
      <c r="A70" s="33"/>
      <c r="B70" s="33"/>
      <c r="C70" s="33"/>
      <c r="D70" s="33"/>
      <c r="E70" s="33"/>
      <c r="F70" s="33"/>
      <c r="G70" s="33"/>
      <c r="H70" s="33"/>
    </row>
    <row r="71" spans="1:8">
      <c r="A71" s="33"/>
      <c r="B71" s="33"/>
      <c r="C71" s="33"/>
      <c r="D71" s="33"/>
      <c r="E71" s="33"/>
      <c r="F71" s="33"/>
      <c r="G71" s="33"/>
      <c r="H71" s="33"/>
    </row>
    <row r="72" spans="1:8">
      <c r="A72" s="33"/>
      <c r="B72" s="33"/>
      <c r="C72" s="33"/>
      <c r="D72" s="33"/>
      <c r="E72" s="33"/>
      <c r="F72" s="33"/>
      <c r="G72" s="33"/>
      <c r="H72" s="33"/>
    </row>
  </sheetData>
  <mergeCells count="10">
    <mergeCell ref="F6:H6"/>
    <mergeCell ref="A8:B8"/>
    <mergeCell ref="C1:H4"/>
    <mergeCell ref="C5:E5"/>
    <mergeCell ref="F5:H5"/>
    <mergeCell ref="A10:B10"/>
    <mergeCell ref="A7:B7"/>
    <mergeCell ref="C6:E6"/>
    <mergeCell ref="A9:B9"/>
    <mergeCell ref="A1:B6"/>
  </mergeCells>
  <phoneticPr fontId="22" type="noConversion"/>
  <printOptions horizontalCentered="1" verticalCentered="1"/>
  <pageMargins left="0.98425196850393704" right="0.98425196850393704" top="0.98425196850393704" bottom="0.98425196850393704" header="0" footer="0"/>
  <pageSetup paperSize="5" scale="9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5</vt:i4>
      </vt:variant>
    </vt:vector>
  </HeadingPairs>
  <TitlesOfParts>
    <vt:vector size="14" baseType="lpstr">
      <vt:lpstr>POA-01</vt:lpstr>
      <vt:lpstr>POA-02</vt:lpstr>
      <vt:lpstr>POA-03</vt:lpstr>
      <vt:lpstr>POA-04</vt:lpstr>
      <vt:lpstr>POA-05</vt:lpstr>
      <vt:lpstr>POA-06</vt:lpstr>
      <vt:lpstr>POA-07</vt:lpstr>
      <vt:lpstr>POA 8</vt:lpstr>
      <vt:lpstr>Grafiico</vt:lpstr>
      <vt:lpstr>Grafiico!Área_de_impresión</vt:lpstr>
      <vt:lpstr>'POA-07'!Área_de_impresión</vt:lpstr>
      <vt:lpstr>'POA 8'!Títulos_a_imprimir</vt:lpstr>
      <vt:lpstr>'POA-03'!Títulos_a_imprimir</vt:lpstr>
      <vt:lpstr>'POA-07'!Títulos_a_imprimir</vt:lpstr>
    </vt:vector>
  </TitlesOfParts>
  <Company>CORPOGUAJIRA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JURIDICA</dc:creator>
  <cp:lastModifiedBy>Corpoguajira</cp:lastModifiedBy>
  <cp:lastPrinted>2011-01-24T19:45:44Z</cp:lastPrinted>
  <dcterms:created xsi:type="dcterms:W3CDTF">2004-12-29T19:49:42Z</dcterms:created>
  <dcterms:modified xsi:type="dcterms:W3CDTF">2012-02-24T16:56:50Z</dcterms:modified>
</cp:coreProperties>
</file>