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520" yWindow="-120" windowWidth="10110" windowHeight="8895"/>
  </bookViews>
  <sheets>
    <sheet name="POA-01" sheetId="1" r:id="rId1"/>
    <sheet name="POA-02" sheetId="9" r:id="rId2"/>
    <sheet name="POA-03" sheetId="8" r:id="rId3"/>
    <sheet name="POA-04" sheetId="7" r:id="rId4"/>
    <sheet name="POA-05" sheetId="6" r:id="rId5"/>
    <sheet name="POA-06" sheetId="5" r:id="rId6"/>
    <sheet name="POA-07" sheetId="4" r:id="rId7"/>
    <sheet name="PTOXACTIV" sheetId="14" r:id="rId8"/>
    <sheet name="grafico" sheetId="11" r:id="rId9"/>
  </sheets>
  <externalReferences>
    <externalReference r:id="rId10"/>
  </externalReferences>
  <definedNames>
    <definedName name="_xlnm.Print_Area" localSheetId="0">'POA-01'!$A$1:$J$23</definedName>
    <definedName name="_xlnm.Print_Area" localSheetId="4">'POA-05'!$A$1:$I$24</definedName>
    <definedName name="_xlnm.Print_Area" localSheetId="6">'POA-07'!$A$1:$P$52</definedName>
    <definedName name="_xlnm.Print_Titles" localSheetId="0">'POA-01'!$1:$15</definedName>
    <definedName name="_xlnm.Print_Titles" localSheetId="6">'POA-07'!$1:$12</definedName>
    <definedName name="_xlnm.Print_Titles" localSheetId="7">PTOXACTIV!$1:$12</definedName>
  </definedNames>
  <calcPr calcId="125725"/>
</workbook>
</file>

<file path=xl/calcChain.xml><?xml version="1.0" encoding="utf-8"?>
<calcChain xmlns="http://schemas.openxmlformats.org/spreadsheetml/2006/main">
  <c r="D48" i="14"/>
  <c r="C1"/>
  <c r="C1" i="4"/>
  <c r="C1" i="5"/>
  <c r="C1" i="6"/>
  <c r="C1" i="7"/>
  <c r="P15" i="4"/>
  <c r="H35" i="14"/>
  <c r="H32"/>
  <c r="M48" i="4"/>
  <c r="C22" i="6"/>
  <c r="C48" i="14" s="1"/>
  <c r="I23" i="9"/>
  <c r="J23" s="1"/>
  <c r="J27" s="1"/>
  <c r="J22"/>
  <c r="K51" i="14"/>
  <c r="K50"/>
  <c r="K49"/>
  <c r="K47"/>
  <c r="K46"/>
  <c r="K45"/>
  <c r="K44"/>
  <c r="K43"/>
  <c r="E42"/>
  <c r="K42" s="1"/>
  <c r="K41"/>
  <c r="K40"/>
  <c r="K39"/>
  <c r="K38"/>
  <c r="K37"/>
  <c r="K36"/>
  <c r="K35"/>
  <c r="K34"/>
  <c r="K33"/>
  <c r="K32"/>
  <c r="K31"/>
  <c r="J30"/>
  <c r="I30"/>
  <c r="H30"/>
  <c r="G30"/>
  <c r="F30"/>
  <c r="E30"/>
  <c r="D30"/>
  <c r="C30"/>
  <c r="K29"/>
  <c r="K28"/>
  <c r="K27"/>
  <c r="K26"/>
  <c r="K25"/>
  <c r="K24"/>
  <c r="K23"/>
  <c r="K22"/>
  <c r="K21"/>
  <c r="K20"/>
  <c r="K19"/>
  <c r="K18"/>
  <c r="K17"/>
  <c r="J16"/>
  <c r="I16"/>
  <c r="G16"/>
  <c r="F16"/>
  <c r="E16"/>
  <c r="D16"/>
  <c r="C16"/>
  <c r="J13"/>
  <c r="J52" s="1"/>
  <c r="C23" i="1" s="1"/>
  <c r="I13" i="14"/>
  <c r="I52" s="1"/>
  <c r="C22" i="1" s="1"/>
  <c r="G13" i="14"/>
  <c r="G52" s="1"/>
  <c r="C20" i="1" s="1"/>
  <c r="E13" i="14"/>
  <c r="E52" s="1"/>
  <c r="C18" i="1" s="1"/>
  <c r="C13" i="14"/>
  <c r="P49" i="4"/>
  <c r="C35"/>
  <c r="K35" s="1"/>
  <c r="P35" s="1"/>
  <c r="C32"/>
  <c r="K32" s="1"/>
  <c r="P51"/>
  <c r="P50"/>
  <c r="P47"/>
  <c r="P46"/>
  <c r="P45"/>
  <c r="C45"/>
  <c r="P44"/>
  <c r="P43"/>
  <c r="P42"/>
  <c r="P41"/>
  <c r="C41"/>
  <c r="P40"/>
  <c r="P39"/>
  <c r="C39"/>
  <c r="P38"/>
  <c r="P37"/>
  <c r="C37"/>
  <c r="P36"/>
  <c r="C36"/>
  <c r="P34"/>
  <c r="P33"/>
  <c r="P31"/>
  <c r="O30"/>
  <c r="N30"/>
  <c r="N16" s="1"/>
  <c r="N52" s="1"/>
  <c r="M30"/>
  <c r="L30"/>
  <c r="L16" s="1"/>
  <c r="J30"/>
  <c r="I30"/>
  <c r="I16" s="1"/>
  <c r="H30"/>
  <c r="G30"/>
  <c r="G16" s="1"/>
  <c r="G52" s="1"/>
  <c r="F30"/>
  <c r="E30"/>
  <c r="E16" s="1"/>
  <c r="P29"/>
  <c r="P28"/>
  <c r="P27"/>
  <c r="C27"/>
  <c r="P26"/>
  <c r="P25"/>
  <c r="P24"/>
  <c r="P23"/>
  <c r="C23"/>
  <c r="P22"/>
  <c r="C22"/>
  <c r="P21"/>
  <c r="P20"/>
  <c r="P19"/>
  <c r="E18"/>
  <c r="P18"/>
  <c r="P17"/>
  <c r="O16"/>
  <c r="M16"/>
  <c r="J16"/>
  <c r="J52" s="1"/>
  <c r="H16"/>
  <c r="F16"/>
  <c r="P14"/>
  <c r="P13" s="1"/>
  <c r="O13"/>
  <c r="O52"/>
  <c r="N13"/>
  <c r="M13"/>
  <c r="M52"/>
  <c r="L13"/>
  <c r="K13"/>
  <c r="J13"/>
  <c r="I13"/>
  <c r="H13"/>
  <c r="H52"/>
  <c r="G13"/>
  <c r="F13"/>
  <c r="E13"/>
  <c r="E52" s="1"/>
  <c r="D13"/>
  <c r="D52" s="1"/>
  <c r="E9" i="5"/>
  <c r="C9"/>
  <c r="D29"/>
  <c r="D16"/>
  <c r="C9" i="6"/>
  <c r="C25"/>
  <c r="C48" i="4" s="1"/>
  <c r="F48" s="1"/>
  <c r="C19" i="6"/>
  <c r="C9" i="7"/>
  <c r="C9" i="8"/>
  <c r="C49" i="4"/>
  <c r="D30"/>
  <c r="D16"/>
  <c r="I28" i="8"/>
  <c r="J9"/>
  <c r="J19" i="9"/>
  <c r="J20"/>
  <c r="J21" s="1"/>
  <c r="J9"/>
  <c r="I25" i="8"/>
  <c r="I26"/>
  <c r="I27"/>
  <c r="C11" i="9"/>
  <c r="C11" i="6"/>
  <c r="C14" i="11"/>
  <c r="C15"/>
  <c r="I19" i="8"/>
  <c r="I20"/>
  <c r="I29" s="1"/>
  <c r="C18" i="11" s="1"/>
  <c r="I21" i="8"/>
  <c r="I22"/>
  <c r="I23"/>
  <c r="I24"/>
  <c r="H24" i="7"/>
  <c r="C39" i="11"/>
  <c r="C38"/>
  <c r="C45"/>
  <c r="C42"/>
  <c r="C23"/>
  <c r="C22"/>
  <c r="C35"/>
  <c r="C40"/>
  <c r="C12" i="8"/>
  <c r="C11" i="7"/>
  <c r="C11" i="5"/>
  <c r="C17" i="11"/>
  <c r="C34"/>
  <c r="C30"/>
  <c r="H16" i="14" l="1"/>
  <c r="K16"/>
  <c r="K30"/>
  <c r="C26" i="6"/>
  <c r="C48" i="11" s="1"/>
  <c r="C52" i="14"/>
  <c r="C16" i="1" s="1"/>
  <c r="C15" i="4"/>
  <c r="D15" i="14"/>
  <c r="D13" s="1"/>
  <c r="H15"/>
  <c r="H13" s="1"/>
  <c r="H52" s="1"/>
  <c r="C21" i="1" s="1"/>
  <c r="D52" i="14"/>
  <c r="C17" i="1" s="1"/>
  <c r="K48" i="14"/>
  <c r="F14"/>
  <c r="J29" i="9"/>
  <c r="C14" i="4"/>
  <c r="C13" s="1"/>
  <c r="C13" i="11" s="1"/>
  <c r="I48" i="4"/>
  <c r="F52"/>
  <c r="K30"/>
  <c r="P32"/>
  <c r="C30"/>
  <c r="C16" s="1"/>
  <c r="C16" i="11" s="1"/>
  <c r="K15" i="14" l="1"/>
  <c r="F13"/>
  <c r="F52" s="1"/>
  <c r="K14"/>
  <c r="K13" s="1"/>
  <c r="I52" i="4"/>
  <c r="L48"/>
  <c r="C49" i="11"/>
  <c r="C51" s="1"/>
  <c r="K16" i="4"/>
  <c r="P30"/>
  <c r="C52"/>
  <c r="C19" i="1" l="1"/>
  <c r="C24" s="1"/>
  <c r="C10" s="1"/>
  <c r="C12" s="1"/>
  <c r="K52" i="14"/>
  <c r="P48" i="4"/>
  <c r="L52"/>
  <c r="P16"/>
  <c r="P52" s="1"/>
  <c r="K52"/>
  <c r="K53" i="14" l="1"/>
  <c r="C12" i="6" l="1"/>
  <c r="C12" i="5"/>
  <c r="C10" s="1"/>
  <c r="C13" i="8"/>
  <c r="C11" s="1"/>
  <c r="C10" i="9" l="1"/>
  <c r="C12" s="1"/>
  <c r="C10" i="7"/>
  <c r="C12" s="1"/>
  <c r="C10" i="6"/>
  <c r="C27"/>
</calcChain>
</file>

<file path=xl/sharedStrings.xml><?xml version="1.0" encoding="utf-8"?>
<sst xmlns="http://schemas.openxmlformats.org/spreadsheetml/2006/main" count="477" uniqueCount="222">
  <si>
    <t>TIEMPO</t>
  </si>
  <si>
    <t>ACTIVIDAD</t>
  </si>
  <si>
    <t>INICIA (M/D)</t>
  </si>
  <si>
    <t>RESPONSABLE</t>
  </si>
  <si>
    <t>TERMIN (M/D)</t>
  </si>
  <si>
    <t>DURACIO (MESES)</t>
  </si>
  <si>
    <t>TERMIN   (M/D)</t>
  </si>
  <si>
    <t>NOMBRE DEL PROYECTO:</t>
  </si>
  <si>
    <t xml:space="preserve">PRESUPUESTO ASIGNADO: </t>
  </si>
  <si>
    <t xml:space="preserve">RECURSOS ADMINISTRADO: </t>
  </si>
  <si>
    <t xml:space="preserve">APORTE DE LA NACIÓN: </t>
  </si>
  <si>
    <t>LOCALIZACIÓN</t>
  </si>
  <si>
    <t>PLAN DE ACTIVIDADES</t>
  </si>
  <si>
    <t>POA-01</t>
  </si>
  <si>
    <t>NOMBRE</t>
  </si>
  <si>
    <t>PERFIL</t>
  </si>
  <si>
    <t>OBJETO</t>
  </si>
  <si>
    <t>MENSUAL</t>
  </si>
  <si>
    <t>VALOR PARCIAL</t>
  </si>
  <si>
    <t xml:space="preserve">TOTAL </t>
  </si>
  <si>
    <t>PROGRAMACION DE RECURSO HUMANO</t>
  </si>
  <si>
    <t>POA-02</t>
  </si>
  <si>
    <t>A.- POR CONTRATO</t>
  </si>
  <si>
    <t>B.- DE PLANTA</t>
  </si>
  <si>
    <t>DEDICACION (%)</t>
  </si>
  <si>
    <t>VALOR MENSUAL</t>
  </si>
  <si>
    <t>CANTIDAD</t>
  </si>
  <si>
    <t>VALOR</t>
  </si>
  <si>
    <t>DESCRIPCION</t>
  </si>
  <si>
    <t>USO O DESTINO</t>
  </si>
  <si>
    <t>UNIDAD</t>
  </si>
  <si>
    <t>TOTAL</t>
  </si>
  <si>
    <t>UNITARIO</t>
  </si>
  <si>
    <t>COMPRA DE MATERIALES</t>
  </si>
  <si>
    <t>POA-03</t>
  </si>
  <si>
    <t>DESCRIPCIÓN</t>
  </si>
  <si>
    <t>COMPRA DE EQUIPOS</t>
  </si>
  <si>
    <t>POA-04</t>
  </si>
  <si>
    <t>DISPONIBILIDAD (D/M)</t>
  </si>
  <si>
    <t>DISPONIBILIDAD (M/D)</t>
  </si>
  <si>
    <t>VALOR TOTAL</t>
  </si>
  <si>
    <t>VALOR UNITARIO</t>
  </si>
  <si>
    <t>PROGRAMACION DE CONVENIOS Y CONTRATOS</t>
  </si>
  <si>
    <t>INCIA (M/D)</t>
  </si>
  <si>
    <t>OBLIGACIONES CONTRAPARTE</t>
  </si>
  <si>
    <t>OBLIGACIONES CORPOGUAJIRA</t>
  </si>
  <si>
    <t>A.- CONVENIOS</t>
  </si>
  <si>
    <t>B.- CONTRATOS</t>
  </si>
  <si>
    <t>POA-05</t>
  </si>
  <si>
    <t>REQUERIMIENTO DE INSUMOS</t>
  </si>
  <si>
    <t>POA-06</t>
  </si>
  <si>
    <t>No.</t>
  </si>
  <si>
    <t>INDICADORES (PAT)</t>
  </si>
  <si>
    <t>METAS</t>
  </si>
  <si>
    <t>CRONOGRAMA DE DESEMBOLSO</t>
  </si>
  <si>
    <t>INICIAL</t>
  </si>
  <si>
    <t>ENERO</t>
  </si>
  <si>
    <t>FEBRE</t>
  </si>
  <si>
    <t>MARZO</t>
  </si>
  <si>
    <t>ABRIL</t>
  </si>
  <si>
    <t>MAYO</t>
  </si>
  <si>
    <t>JUNIO</t>
  </si>
  <si>
    <t>JULIO</t>
  </si>
  <si>
    <t>AGOST</t>
  </si>
  <si>
    <t>SEPTIEM</t>
  </si>
  <si>
    <t>OCTUBR</t>
  </si>
  <si>
    <t>NOVIEM</t>
  </si>
  <si>
    <t>DICIEM</t>
  </si>
  <si>
    <t>SERVICIOS PERSONALES</t>
  </si>
  <si>
    <t>SERVICIOS (CONTRATO)</t>
  </si>
  <si>
    <t>SERVICIOS (PLANTA)</t>
  </si>
  <si>
    <t>GASTOS GENERALES</t>
  </si>
  <si>
    <t>MAQUINARIA Y EQUIPOS</t>
  </si>
  <si>
    <t>MATERIALES Y SUMINISTRO</t>
  </si>
  <si>
    <t>2002-001</t>
  </si>
  <si>
    <t>DE OFICINA</t>
  </si>
  <si>
    <t>2002-002</t>
  </si>
  <si>
    <t>DE ASEO</t>
  </si>
  <si>
    <t>2002-003</t>
  </si>
  <si>
    <t>DE FOTOCOPIADO</t>
  </si>
  <si>
    <t>MANTENIMIENTO EN GENERAL</t>
  </si>
  <si>
    <t>SERVICIOS PUBLICOS</t>
  </si>
  <si>
    <t>2004-001</t>
  </si>
  <si>
    <t>ENERGIA</t>
  </si>
  <si>
    <t>2004-002</t>
  </si>
  <si>
    <t>AGUA</t>
  </si>
  <si>
    <t>2004-003</t>
  </si>
  <si>
    <t>TELEFONO</t>
  </si>
  <si>
    <t>ARRENDAMIENTOS</t>
  </si>
  <si>
    <t>2005-001</t>
  </si>
  <si>
    <t>DE INMUEBLES</t>
  </si>
  <si>
    <t>2005-002</t>
  </si>
  <si>
    <t>DE EQUIPOS</t>
  </si>
  <si>
    <t>VIATICOS</t>
  </si>
  <si>
    <t>2006-001</t>
  </si>
  <si>
    <t>AL INTERIOR DEL PAIS</t>
  </si>
  <si>
    <t>2006-002</t>
  </si>
  <si>
    <t>2006-003</t>
  </si>
  <si>
    <t>AL EXTERIOR</t>
  </si>
  <si>
    <t>IMPRESOS Y PUBLICACIONES</t>
  </si>
  <si>
    <t>COMUNICACION Y TRANSPORTE</t>
  </si>
  <si>
    <t>SEGUROS</t>
  </si>
  <si>
    <t>IMPUESTOS - TASAS Y MULTAS</t>
  </si>
  <si>
    <t>COMBUSTIBLE Y PEAJES</t>
  </si>
  <si>
    <t>REPARACIONES DE VEHICULOS</t>
  </si>
  <si>
    <t>DOTACION PERSONAL</t>
  </si>
  <si>
    <t>BIENESTAR SOCIAL</t>
  </si>
  <si>
    <t>CAPACITACION</t>
  </si>
  <si>
    <t>2015-001</t>
  </si>
  <si>
    <t>GRUPO</t>
  </si>
  <si>
    <t>2015-002</t>
  </si>
  <si>
    <t>PERSONAL</t>
  </si>
  <si>
    <t>IMPREVISTO</t>
  </si>
  <si>
    <t>OTROS(PERS X INVERS)</t>
  </si>
  <si>
    <t>INSUMO DEL PROYECTO</t>
  </si>
  <si>
    <t>CONTRATOS</t>
  </si>
  <si>
    <t>CONVENIOS</t>
  </si>
  <si>
    <t>TRANSFERENCIAS</t>
  </si>
  <si>
    <t>VARIOS</t>
  </si>
  <si>
    <t>CODIGO</t>
  </si>
  <si>
    <t>SUB-TOTAL</t>
  </si>
  <si>
    <t>PROGRAMACION DE METAS FINANCIERAS -R.A ($ )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</si>
  <si>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</si>
  <si>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</si>
  <si>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</si>
  <si>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</si>
  <si>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</si>
  <si>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</si>
  <si>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</si>
  <si>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</si>
  <si>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</si>
  <si>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</si>
  <si>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</si>
  <si>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</si>
  <si>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</si>
  <si>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OTROS GASTOS GENERALES</t>
  </si>
  <si>
    <t>2.16</t>
  </si>
  <si>
    <t>AL INTERIOR DEL DEPARTAMENTO</t>
  </si>
  <si>
    <t>APROPIACIÓN INICIAL</t>
  </si>
  <si>
    <t>DURACION (MESES)</t>
  </si>
  <si>
    <t>Servicios Personales</t>
  </si>
  <si>
    <t>Gastos Generales</t>
  </si>
  <si>
    <t>IMPRESOS Y PUBLIC.</t>
  </si>
  <si>
    <t>MATERIALES Y SUMINIS.</t>
  </si>
  <si>
    <t>ACTIV 1</t>
  </si>
  <si>
    <t>ACTIV 2</t>
  </si>
  <si>
    <t>ACTIV 3</t>
  </si>
  <si>
    <t>ACTIV 4</t>
  </si>
  <si>
    <t>ACTIV 5</t>
  </si>
  <si>
    <t>ACTIV 6</t>
  </si>
  <si>
    <t xml:space="preserve">APORTE ADICIÓN: </t>
  </si>
  <si>
    <t>Página: 1 de 1</t>
  </si>
  <si>
    <t xml:space="preserve">APORTE PREUPUESTO NACIONAL: </t>
  </si>
  <si>
    <t xml:space="preserve">RECURSOS ADMINISTRADOS: </t>
  </si>
  <si>
    <t>NOMBRE DEL PROYECTO</t>
  </si>
  <si>
    <t>APORTE DE LA NACIÓN:</t>
  </si>
  <si>
    <t xml:space="preserve">NOMBRE DEL PROYECTO: </t>
  </si>
  <si>
    <t>PRESUPUESTO</t>
  </si>
  <si>
    <t>Impuestos - Tasas y Multas</t>
  </si>
  <si>
    <t>Comunicaciones y Transporte</t>
  </si>
  <si>
    <t>Al Interior del Departamento</t>
  </si>
  <si>
    <t>Convenios - Contratos</t>
  </si>
  <si>
    <t>CODIGOS CUBBS</t>
  </si>
  <si>
    <t>CODIGO CUBBS</t>
  </si>
  <si>
    <t>CODIGO: 310-MFM-SI-PE-FPOAI-2</t>
  </si>
  <si>
    <t>VERSION: 02</t>
  </si>
  <si>
    <t>VIGENCIA: 31-10-2011</t>
  </si>
  <si>
    <t>ELABORO</t>
  </si>
  <si>
    <t>REVISO</t>
  </si>
  <si>
    <t>APROBO</t>
  </si>
  <si>
    <t>EQUIPO OFICINA ASESORA DE PLANEACION</t>
  </si>
  <si>
    <t>LUIS MANUEL MEDINA TORO</t>
  </si>
  <si>
    <t>REPRESENTANTE DE LA DIRECCION</t>
  </si>
  <si>
    <t>ARCESIO J. ROMERO PEREZ</t>
  </si>
  <si>
    <t>DIRECTOR GENERAL</t>
  </si>
  <si>
    <t>SECCION: I</t>
  </si>
  <si>
    <t>Municipios del departamento de la Guajira</t>
  </si>
  <si>
    <t>Elde Palacio Hoyos</t>
  </si>
  <si>
    <t>Tècnico Operativo</t>
  </si>
  <si>
    <t>Brindar soporte tècnico y apoyo en la operaciòn y mantenimiento del Sistema de Alerta Temprana</t>
  </si>
  <si>
    <t>SUBTOTAL</t>
  </si>
  <si>
    <t xml:space="preserve">Mantenimiento General </t>
  </si>
  <si>
    <t>Servicios públicos</t>
  </si>
  <si>
    <t>Arrendamientos</t>
  </si>
  <si>
    <t>Viáticos</t>
  </si>
  <si>
    <t>Impresos y publicaciones.</t>
  </si>
  <si>
    <t>Comunicación y transporte</t>
  </si>
  <si>
    <t>Seguros</t>
  </si>
  <si>
    <t>Impuestos, tasas y multas</t>
  </si>
  <si>
    <t>Combustibles y peajes</t>
  </si>
  <si>
    <t>Reparación de vehículos</t>
  </si>
  <si>
    <t>Dotación de personal</t>
  </si>
  <si>
    <t>Bienestar social</t>
  </si>
  <si>
    <t>Capacitación</t>
  </si>
  <si>
    <t>Imprevistos</t>
  </si>
  <si>
    <t>ACTIV 7</t>
  </si>
  <si>
    <t>ACTIV 8</t>
  </si>
  <si>
    <t>SISTEMA DE INFORMACIÓN AMBIENTAL REGIONAL - SIAR</t>
  </si>
  <si>
    <t>Actualización cartografía temática de los municipios de La Guajira.</t>
  </si>
  <si>
    <t>Fortalecimiento de la operatividad del SIAR</t>
  </si>
  <si>
    <t>Complementación de la base de datos para la captura, generación, procesamiento y administración de la información ambiental.</t>
  </si>
  <si>
    <t>Elaboración del Atlas Ambiental del Departamento e impresión</t>
  </si>
  <si>
    <t>Ejercicios de valoración Ambiental.</t>
  </si>
  <si>
    <t>Asesorar a los municipios en la organización de un sistema de información ambiental.</t>
  </si>
  <si>
    <t>Compra de material y equipos.</t>
  </si>
  <si>
    <t>Sistematización información ambiental de la Corporación.</t>
  </si>
  <si>
    <t>No, de municipios con Inventario de recursos naturales</t>
  </si>
  <si>
    <t>José Ramon Ortiz Cabrales</t>
  </si>
  <si>
    <t>Base de datos implementada</t>
  </si>
  <si>
    <t>Atlas Ambiental elaborado</t>
  </si>
  <si>
    <t>Ejercicios de valoración Ambiental Elaborados</t>
  </si>
  <si>
    <t>Muncipios asesorados en la organización de un SIAM.</t>
  </si>
  <si>
    <t>Sistematización integral de información ambiental de la Corporación implementado</t>
  </si>
  <si>
    <t>Josè Ramon Ortiz Cabrales</t>
  </si>
  <si>
    <t>Pofesional Universitario</t>
  </si>
  <si>
    <t>Brindar soporte tècnico en el fortalecimiento y operaciòn del SIAR; asì como mantener actualizada la cartagrofìa tematica de los municipios</t>
  </si>
  <si>
    <t>Fortalecimiento del SIAR</t>
  </si>
  <si>
    <t>Jose Ramon Ortiz</t>
  </si>
  <si>
    <t>FECHA: 31 DE DICIEMBRE DE 2011</t>
  </si>
  <si>
    <t xml:space="preserve">PLAN OPERATIVO ANUAL DE INVERSIONES -  POAI - 2012 </t>
  </si>
  <si>
    <t>PLAN OPERATIVO ANUAL DE INVERSIONES     2012</t>
  </si>
  <si>
    <t xml:space="preserve">PLAN OPERATIVO ANUAL DE INVERSIONES - POA - 2012 </t>
  </si>
</sst>
</file>

<file path=xl/styles.xml><?xml version="1.0" encoding="utf-8"?>
<styleSheet xmlns="http://schemas.openxmlformats.org/spreadsheetml/2006/main">
  <numFmts count="8">
    <numFmt numFmtId="164" formatCode="&quot;$&quot;\ #,##0;[Red]&quot;$&quot;\ \-#,##0"/>
    <numFmt numFmtId="165" formatCode="_ &quot;$&quot;\ * #,##0.00_ ;_ &quot;$&quot;\ * \-#,##0.00_ ;_ &quot;$&quot;\ * &quot;-&quot;??_ ;_ @_ "/>
    <numFmt numFmtId="166" formatCode="_ * #,##0.00_ ;_ * \-#,##0.00_ ;_ * &quot;-&quot;??_ ;_ @_ "/>
    <numFmt numFmtId="167" formatCode="&quot;$&quot;\ #,##0"/>
    <numFmt numFmtId="168" formatCode="#,##0.000000_);\(#,##0.000000\)"/>
    <numFmt numFmtId="169" formatCode="#,##0.0"/>
    <numFmt numFmtId="170" formatCode="_ * #,##0_ ;_ * \-#,##0_ ;_ * &quot;-&quot;??_ ;_ @_ "/>
    <numFmt numFmtId="171" formatCode="[$-C0A]mmmm\-yy;@"/>
  </numFmts>
  <fonts count="45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11"/>
      <name val="Tahoma"/>
      <family val="2"/>
    </font>
    <font>
      <i/>
      <sz val="11"/>
      <name val="Tahoma"/>
      <family val="2"/>
    </font>
    <font>
      <sz val="14"/>
      <name val="Tahoma"/>
      <family val="2"/>
    </font>
    <font>
      <sz val="10"/>
      <name val="Verdana"/>
      <family val="2"/>
    </font>
    <font>
      <b/>
      <sz val="9"/>
      <name val="Verdana"/>
      <family val="2"/>
    </font>
    <font>
      <b/>
      <sz val="7"/>
      <name val="Verdana"/>
      <family val="2"/>
    </font>
    <font>
      <b/>
      <sz val="8"/>
      <name val="Tahoma"/>
      <family val="2"/>
    </font>
    <font>
      <sz val="8"/>
      <name val="Tahoma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Tahoma"/>
      <family val="2"/>
    </font>
    <font>
      <sz val="11"/>
      <name val="Calibri"/>
      <family val="2"/>
    </font>
    <font>
      <b/>
      <sz val="8"/>
      <name val="Verdana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8"/>
      <name val="Arial"/>
      <family val="2"/>
    </font>
    <font>
      <sz val="8"/>
      <name val="Arial Narrow"/>
      <family val="2"/>
    </font>
    <font>
      <i/>
      <sz val="11"/>
      <name val="Arial Narrow"/>
      <family val="2"/>
    </font>
    <font>
      <b/>
      <sz val="9"/>
      <name val="Arial Narrow"/>
      <family val="2"/>
    </font>
    <font>
      <i/>
      <sz val="9"/>
      <name val="Arial Narrow"/>
      <family val="2"/>
    </font>
    <font>
      <b/>
      <sz val="7"/>
      <name val="Arial Narrow"/>
      <family val="2"/>
    </font>
    <font>
      <sz val="8"/>
      <color indexed="10"/>
      <name val="Arial Narrow"/>
      <family val="2"/>
    </font>
    <font>
      <b/>
      <sz val="8"/>
      <name val="Arial Narrow"/>
      <family val="2"/>
    </font>
    <font>
      <b/>
      <i/>
      <sz val="11"/>
      <name val="Arial Narrow"/>
      <family val="2"/>
    </font>
    <font>
      <sz val="7"/>
      <name val="Arial Narrow"/>
      <family val="2"/>
    </font>
    <font>
      <sz val="7"/>
      <name val="Arial"/>
      <family val="2"/>
    </font>
    <font>
      <b/>
      <sz val="12"/>
      <name val="Arial"/>
      <family val="2"/>
    </font>
    <font>
      <sz val="9"/>
      <color indexed="58"/>
      <name val="Arial Narrow"/>
      <family val="2"/>
    </font>
    <font>
      <sz val="9"/>
      <color indexed="8"/>
      <name val="Arial Narrow"/>
      <family val="2"/>
    </font>
    <font>
      <sz val="8"/>
      <color indexed="58"/>
      <name val="Arial Narrow"/>
      <family val="2"/>
    </font>
    <font>
      <b/>
      <sz val="9"/>
      <color indexed="58"/>
      <name val="Arial Narrow"/>
      <family val="2"/>
    </font>
    <font>
      <b/>
      <sz val="8"/>
      <color indexed="58"/>
      <name val="Arial Narrow"/>
      <family val="2"/>
    </font>
    <font>
      <sz val="11"/>
      <color indexed="8"/>
      <name val="Arial Narrow"/>
      <family val="2"/>
    </font>
    <font>
      <sz val="9"/>
      <color indexed="10"/>
      <name val="Arial Narrow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4" fillId="0" borderId="0"/>
  </cellStyleXfs>
  <cellXfs count="406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justify"/>
    </xf>
    <xf numFmtId="0" fontId="9" fillId="0" borderId="0" xfId="0" applyFont="1" applyAlignment="1"/>
    <xf numFmtId="0" fontId="9" fillId="0" borderId="0" xfId="0" applyFont="1"/>
    <xf numFmtId="0" fontId="10" fillId="0" borderId="0" xfId="0" applyFont="1"/>
    <xf numFmtId="0" fontId="6" fillId="0" borderId="0" xfId="0" applyFont="1" applyAlignment="1">
      <alignment horizontal="left"/>
    </xf>
    <xf numFmtId="3" fontId="6" fillId="0" borderId="0" xfId="0" applyNumberFormat="1" applyFont="1"/>
    <xf numFmtId="0" fontId="14" fillId="0" borderId="0" xfId="0" applyFont="1"/>
    <xf numFmtId="3" fontId="14" fillId="0" borderId="0" xfId="0" quotePrefix="1" applyNumberFormat="1" applyFont="1" applyAlignment="1">
      <alignment horizontal="left"/>
    </xf>
    <xf numFmtId="3" fontId="14" fillId="0" borderId="0" xfId="0" applyNumberFormat="1" applyFont="1"/>
    <xf numFmtId="3" fontId="14" fillId="0" borderId="0" xfId="0" applyNumberFormat="1" applyFont="1" applyAlignment="1">
      <alignment horizontal="center"/>
    </xf>
    <xf numFmtId="3" fontId="13" fillId="0" borderId="0" xfId="0" applyNumberFormat="1" applyFont="1"/>
    <xf numFmtId="3" fontId="14" fillId="0" borderId="1" xfId="0" applyNumberFormat="1" applyFont="1" applyBorder="1"/>
    <xf numFmtId="3" fontId="13" fillId="0" borderId="1" xfId="0" applyNumberFormat="1" applyFont="1" applyBorder="1" applyAlignment="1">
      <alignment horizontal="center"/>
    </xf>
    <xf numFmtId="3" fontId="13" fillId="0" borderId="1" xfId="0" applyNumberFormat="1" applyFont="1" applyBorder="1"/>
    <xf numFmtId="3" fontId="13" fillId="2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3" fontId="14" fillId="2" borderId="1" xfId="0" applyNumberFormat="1" applyFont="1" applyFill="1" applyBorder="1" applyAlignment="1">
      <alignment horizontal="right"/>
    </xf>
    <xf numFmtId="3" fontId="14" fillId="0" borderId="1" xfId="0" applyNumberFormat="1" applyFont="1" applyBorder="1" applyAlignment="1">
      <alignment horizontal="right"/>
    </xf>
    <xf numFmtId="0" fontId="14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wrapText="1"/>
    </xf>
    <xf numFmtId="0" fontId="15" fillId="0" borderId="0" xfId="0" applyFont="1"/>
    <xf numFmtId="0" fontId="6" fillId="0" borderId="0" xfId="0" applyFont="1" applyAlignment="1">
      <alignment horizontal="center"/>
    </xf>
    <xf numFmtId="0" fontId="15" fillId="0" borderId="0" xfId="0" applyFont="1" applyAlignment="1" applyProtection="1">
      <alignment horizontal="left"/>
    </xf>
    <xf numFmtId="37" fontId="15" fillId="0" borderId="0" xfId="0" applyNumberFormat="1" applyFont="1" applyProtection="1"/>
    <xf numFmtId="0" fontId="15" fillId="0" borderId="0" xfId="0" applyFont="1" applyProtection="1"/>
    <xf numFmtId="168" fontId="15" fillId="0" borderId="0" xfId="0" applyNumberFormat="1" applyFont="1" applyProtection="1"/>
    <xf numFmtId="0" fontId="15" fillId="0" borderId="0" xfId="0" applyFont="1" applyAlignment="1" applyProtection="1">
      <alignment horizontal="center"/>
    </xf>
    <xf numFmtId="37" fontId="14" fillId="0" borderId="0" xfId="0" applyNumberFormat="1" applyFont="1"/>
    <xf numFmtId="16" fontId="3" fillId="0" borderId="1" xfId="0" applyNumberFormat="1" applyFont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right" vertical="top" wrapText="1"/>
    </xf>
    <xf numFmtId="3" fontId="5" fillId="0" borderId="0" xfId="0" applyNumberFormat="1" applyFont="1" applyFill="1"/>
    <xf numFmtId="167" fontId="6" fillId="0" borderId="0" xfId="0" applyNumberFormat="1" applyFont="1"/>
    <xf numFmtId="3" fontId="13" fillId="0" borderId="0" xfId="0" applyNumberFormat="1" applyFont="1" applyAlignment="1"/>
    <xf numFmtId="3" fontId="17" fillId="0" borderId="0" xfId="0" applyNumberFormat="1" applyFont="1" applyFill="1"/>
    <xf numFmtId="0" fontId="16" fillId="0" borderId="0" xfId="0" applyFont="1" applyAlignment="1"/>
    <xf numFmtId="0" fontId="20" fillId="0" borderId="0" xfId="0" applyFont="1" applyAlignment="1"/>
    <xf numFmtId="0" fontId="20" fillId="0" borderId="0" xfId="0" applyFont="1"/>
    <xf numFmtId="164" fontId="21" fillId="0" borderId="0" xfId="0" applyNumberFormat="1" applyFont="1" applyAlignment="1">
      <alignment vertical="justify"/>
    </xf>
    <xf numFmtId="0" fontId="22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justify" vertical="center" wrapText="1"/>
    </xf>
    <xf numFmtId="0" fontId="22" fillId="0" borderId="1" xfId="0" applyFont="1" applyBorder="1" applyAlignment="1">
      <alignment horizontal="justify" vertical="top" wrapText="1"/>
    </xf>
    <xf numFmtId="0" fontId="24" fillId="0" borderId="0" xfId="0" applyFont="1" applyAlignment="1">
      <alignment horizontal="center" vertical="justify"/>
    </xf>
    <xf numFmtId="0" fontId="23" fillId="0" borderId="0" xfId="0" applyFont="1" applyAlignment="1">
      <alignment horizontal="left" vertical="top"/>
    </xf>
    <xf numFmtId="0" fontId="23" fillId="0" borderId="0" xfId="0" applyFont="1" applyAlignment="1"/>
    <xf numFmtId="0" fontId="23" fillId="0" borderId="0" xfId="0" applyFont="1"/>
    <xf numFmtId="167" fontId="24" fillId="0" borderId="0" xfId="0" applyNumberFormat="1" applyFont="1" applyAlignment="1">
      <alignment horizontal="right" vertical="justify"/>
    </xf>
    <xf numFmtId="164" fontId="24" fillId="0" borderId="0" xfId="0" applyNumberFormat="1" applyFont="1" applyAlignment="1">
      <alignment vertical="justify"/>
    </xf>
    <xf numFmtId="0" fontId="24" fillId="0" borderId="0" xfId="0" applyFont="1" applyAlignment="1">
      <alignment horizontal="left" vertical="justify"/>
    </xf>
    <xf numFmtId="165" fontId="24" fillId="0" borderId="0" xfId="2" applyFont="1" applyAlignment="1">
      <alignment horizontal="right" vertical="justify"/>
    </xf>
    <xf numFmtId="166" fontId="24" fillId="0" borderId="0" xfId="1" applyFont="1" applyAlignment="1">
      <alignment vertical="justify"/>
    </xf>
    <xf numFmtId="165" fontId="24" fillId="0" borderId="0" xfId="2" applyFont="1" applyAlignment="1">
      <alignment vertical="justify"/>
    </xf>
    <xf numFmtId="0" fontId="0" fillId="0" borderId="0" xfId="0" applyBorder="1" applyAlignment="1"/>
    <xf numFmtId="0" fontId="25" fillId="0" borderId="0" xfId="0" applyFont="1" applyBorder="1" applyAlignment="1"/>
    <xf numFmtId="0" fontId="0" fillId="0" borderId="0" xfId="0" applyBorder="1" applyAlignment="1">
      <alignment horizontal="center"/>
    </xf>
    <xf numFmtId="0" fontId="23" fillId="0" borderId="0" xfId="0" applyFont="1" applyAlignment="1">
      <alignment horizontal="left" vertical="justify"/>
    </xf>
    <xf numFmtId="0" fontId="19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27" fillId="0" borderId="0" xfId="0" applyFont="1" applyAlignment="1">
      <alignment horizontal="left" vertical="justify"/>
    </xf>
    <xf numFmtId="0" fontId="28" fillId="0" borderId="0" xfId="0" applyFont="1"/>
    <xf numFmtId="0" fontId="28" fillId="0" borderId="0" xfId="0" applyFont="1" applyAlignment="1">
      <alignment horizontal="right"/>
    </xf>
    <xf numFmtId="166" fontId="3" fillId="0" borderId="1" xfId="1" applyFont="1" applyBorder="1" applyAlignment="1">
      <alignment horizontal="right" vertical="top" wrapText="1"/>
    </xf>
    <xf numFmtId="0" fontId="4" fillId="0" borderId="0" xfId="0" applyFont="1" applyBorder="1"/>
    <xf numFmtId="0" fontId="9" fillId="0" borderId="0" xfId="0" applyFont="1" applyBorder="1" applyAlignment="1"/>
    <xf numFmtId="0" fontId="4" fillId="0" borderId="0" xfId="0" applyFont="1" applyBorder="1" applyAlignment="1"/>
    <xf numFmtId="0" fontId="28" fillId="3" borderId="3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top" wrapText="1"/>
    </xf>
    <xf numFmtId="0" fontId="22" fillId="0" borderId="2" xfId="0" applyFont="1" applyBorder="1" applyAlignment="1">
      <alignment horizontal="left" vertical="top" wrapText="1"/>
    </xf>
    <xf numFmtId="3" fontId="22" fillId="0" borderId="2" xfId="0" applyNumberFormat="1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left" vertical="top" wrapText="1"/>
    </xf>
    <xf numFmtId="3" fontId="22" fillId="0" borderId="1" xfId="0" applyNumberFormat="1" applyFont="1" applyBorder="1" applyAlignment="1">
      <alignment horizontal="center" vertical="top" wrapText="1"/>
    </xf>
    <xf numFmtId="3" fontId="22" fillId="0" borderId="1" xfId="0" applyNumberFormat="1" applyFont="1" applyBorder="1" applyAlignment="1">
      <alignment horizontal="right" vertical="top" wrapText="1"/>
    </xf>
    <xf numFmtId="0" fontId="22" fillId="0" borderId="1" xfId="0" applyFont="1" applyBorder="1" applyAlignment="1">
      <alignment vertical="top" wrapText="1"/>
    </xf>
    <xf numFmtId="0" fontId="28" fillId="0" borderId="1" xfId="0" applyFont="1" applyBorder="1" applyAlignment="1">
      <alignment horizontal="center" vertical="top" wrapText="1"/>
    </xf>
    <xf numFmtId="0" fontId="28" fillId="0" borderId="1" xfId="0" applyFont="1" applyBorder="1" applyAlignment="1">
      <alignment vertical="top" wrapText="1"/>
    </xf>
    <xf numFmtId="3" fontId="28" fillId="0" borderId="1" xfId="0" applyNumberFormat="1" applyFont="1" applyBorder="1" applyAlignment="1">
      <alignment horizontal="right" vertical="top" wrapText="1"/>
    </xf>
    <xf numFmtId="166" fontId="22" fillId="0" borderId="2" xfId="1" applyFont="1" applyBorder="1" applyAlignment="1">
      <alignment horizontal="right" vertical="top" wrapText="1"/>
    </xf>
    <xf numFmtId="166" fontId="22" fillId="0" borderId="1" xfId="1" applyFont="1" applyBorder="1" applyAlignment="1">
      <alignment horizontal="right" vertical="top" wrapText="1"/>
    </xf>
    <xf numFmtId="166" fontId="28" fillId="0" borderId="1" xfId="1" applyFont="1" applyBorder="1" applyAlignment="1">
      <alignment horizontal="right" vertical="top" wrapText="1"/>
    </xf>
    <xf numFmtId="0" fontId="22" fillId="0" borderId="0" xfId="0" applyFont="1"/>
    <xf numFmtId="0" fontId="28" fillId="0" borderId="0" xfId="0" applyFont="1" applyAlignment="1"/>
    <xf numFmtId="0" fontId="28" fillId="3" borderId="4" xfId="0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 wrapText="1"/>
    </xf>
    <xf numFmtId="3" fontId="28" fillId="3" borderId="5" xfId="0" applyNumberFormat="1" applyFont="1" applyFill="1" applyBorder="1" applyAlignment="1">
      <alignment horizontal="center" vertical="center" wrapText="1"/>
    </xf>
    <xf numFmtId="3" fontId="28" fillId="3" borderId="6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3" fontId="22" fillId="0" borderId="2" xfId="0" applyNumberFormat="1" applyFont="1" applyBorder="1" applyAlignment="1">
      <alignment horizontal="right" vertical="center" wrapText="1"/>
    </xf>
    <xf numFmtId="3" fontId="22" fillId="0" borderId="2" xfId="0" applyNumberFormat="1" applyFont="1" applyBorder="1" applyAlignment="1">
      <alignment horizontal="center" vertical="center" wrapText="1"/>
    </xf>
    <xf numFmtId="3" fontId="22" fillId="0" borderId="1" xfId="0" applyNumberFormat="1" applyFont="1" applyBorder="1" applyAlignment="1">
      <alignment horizontal="right" vertical="center" wrapText="1"/>
    </xf>
    <xf numFmtId="1" fontId="20" fillId="0" borderId="1" xfId="0" applyNumberFormat="1" applyFont="1" applyBorder="1" applyAlignment="1">
      <alignment horizontal="center" vertical="center"/>
    </xf>
    <xf numFmtId="0" fontId="26" fillId="0" borderId="0" xfId="0" applyFont="1" applyFill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3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justify" vertical="center" wrapText="1"/>
    </xf>
    <xf numFmtId="0" fontId="20" fillId="0" borderId="1" xfId="0" applyFont="1" applyFill="1" applyBorder="1" applyAlignment="1">
      <alignment horizontal="justify"/>
    </xf>
    <xf numFmtId="169" fontId="20" fillId="0" borderId="1" xfId="1" applyNumberFormat="1" applyFont="1" applyFill="1" applyBorder="1" applyAlignment="1">
      <alignment vertical="center" wrapText="1"/>
    </xf>
    <xf numFmtId="1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justify" vertical="center"/>
    </xf>
    <xf numFmtId="169" fontId="20" fillId="0" borderId="1" xfId="1" applyNumberFormat="1" applyFont="1" applyFill="1" applyBorder="1" applyAlignment="1">
      <alignment horizontal="right" vertical="center" wrapText="1"/>
    </xf>
    <xf numFmtId="169" fontId="20" fillId="0" borderId="1" xfId="0" applyNumberFormat="1" applyFont="1" applyBorder="1" applyAlignment="1">
      <alignment vertical="center"/>
    </xf>
    <xf numFmtId="0" fontId="29" fillId="0" borderId="1" xfId="0" applyFont="1" applyBorder="1" applyAlignment="1">
      <alignment horizontal="left" vertical="top" wrapText="1"/>
    </xf>
    <xf numFmtId="0" fontId="28" fillId="0" borderId="0" xfId="0" applyFont="1" applyAlignment="1">
      <alignment vertical="top" wrapText="1"/>
    </xf>
    <xf numFmtId="3" fontId="28" fillId="0" borderId="0" xfId="0" applyNumberFormat="1" applyFont="1" applyAlignment="1">
      <alignment horizontal="right" vertical="top" wrapText="1"/>
    </xf>
    <xf numFmtId="0" fontId="30" fillId="3" borderId="3" xfId="0" applyFont="1" applyFill="1" applyBorder="1" applyAlignment="1">
      <alignment horizontal="center" vertical="center" wrapText="1"/>
    </xf>
    <xf numFmtId="166" fontId="28" fillId="0" borderId="1" xfId="1" applyFont="1" applyBorder="1" applyAlignment="1">
      <alignment vertical="top" wrapText="1"/>
    </xf>
    <xf numFmtId="0" fontId="28" fillId="3" borderId="4" xfId="0" applyFont="1" applyFill="1" applyBorder="1" applyAlignment="1">
      <alignment horizontal="left" vertical="center" wrapText="1"/>
    </xf>
    <xf numFmtId="0" fontId="28" fillId="3" borderId="6" xfId="0" applyFont="1" applyFill="1" applyBorder="1" applyAlignment="1">
      <alignment horizontal="center" vertical="top" wrapText="1"/>
    </xf>
    <xf numFmtId="0" fontId="28" fillId="0" borderId="2" xfId="0" applyFont="1" applyBorder="1" applyAlignment="1">
      <alignment horizontal="left" vertical="center" wrapText="1"/>
    </xf>
    <xf numFmtId="3" fontId="26" fillId="0" borderId="1" xfId="0" applyNumberFormat="1" applyFont="1" applyFill="1" applyBorder="1" applyAlignment="1">
      <alignment horizontal="right"/>
    </xf>
    <xf numFmtId="0" fontId="33" fillId="0" borderId="0" xfId="0" applyFont="1" applyAlignment="1">
      <alignment horizontal="left" vertical="justify"/>
    </xf>
    <xf numFmtId="3" fontId="26" fillId="0" borderId="0" xfId="0" quotePrefix="1" applyNumberFormat="1" applyFont="1" applyAlignment="1">
      <alignment horizontal="left"/>
    </xf>
    <xf numFmtId="3" fontId="26" fillId="0" borderId="0" xfId="0" applyNumberFormat="1" applyFont="1"/>
    <xf numFmtId="3" fontId="26" fillId="0" borderId="0" xfId="0" applyNumberFormat="1" applyFont="1" applyAlignment="1">
      <alignment horizontal="center"/>
    </xf>
    <xf numFmtId="3" fontId="32" fillId="0" borderId="0" xfId="0" applyNumberFormat="1" applyFont="1"/>
    <xf numFmtId="3" fontId="32" fillId="3" borderId="4" xfId="0" applyNumberFormat="1" applyFont="1" applyFill="1" applyBorder="1" applyAlignment="1">
      <alignment horizontal="center"/>
    </xf>
    <xf numFmtId="3" fontId="32" fillId="3" borderId="5" xfId="0" applyNumberFormat="1" applyFont="1" applyFill="1" applyBorder="1" applyAlignment="1">
      <alignment horizontal="center"/>
    </xf>
    <xf numFmtId="3" fontId="32" fillId="3" borderId="6" xfId="0" applyNumberFormat="1" applyFont="1" applyFill="1" applyBorder="1" applyAlignment="1">
      <alignment horizontal="center"/>
    </xf>
    <xf numFmtId="3" fontId="32" fillId="0" borderId="2" xfId="0" applyNumberFormat="1" applyFont="1" applyBorder="1"/>
    <xf numFmtId="166" fontId="32" fillId="0" borderId="1" xfId="1" applyFont="1" applyBorder="1" applyAlignment="1">
      <alignment horizontal="right"/>
    </xf>
    <xf numFmtId="3" fontId="26" fillId="0" borderId="1" xfId="0" applyNumberFormat="1" applyFont="1" applyBorder="1"/>
    <xf numFmtId="166" fontId="26" fillId="0" borderId="1" xfId="1" applyFont="1" applyBorder="1" applyAlignment="1">
      <alignment horizontal="right"/>
    </xf>
    <xf numFmtId="3" fontId="32" fillId="0" borderId="1" xfId="0" applyNumberFormat="1" applyFont="1" applyBorder="1"/>
    <xf numFmtId="3" fontId="32" fillId="2" borderId="1" xfId="0" applyNumberFormat="1" applyFont="1" applyFill="1" applyBorder="1"/>
    <xf numFmtId="166" fontId="14" fillId="0" borderId="0" xfId="0" applyNumberFormat="1" applyFont="1"/>
    <xf numFmtId="0" fontId="24" fillId="0" borderId="0" xfId="0" applyFont="1" applyAlignment="1">
      <alignment horizontal="left" vertical="top"/>
    </xf>
    <xf numFmtId="3" fontId="26" fillId="0" borderId="2" xfId="0" applyNumberFormat="1" applyFont="1" applyBorder="1" applyAlignment="1">
      <alignment horizontal="justify" vertical="top"/>
    </xf>
    <xf numFmtId="3" fontId="26" fillId="0" borderId="1" xfId="0" applyNumberFormat="1" applyFont="1" applyBorder="1" applyAlignment="1">
      <alignment horizontal="justify" vertical="top"/>
    </xf>
    <xf numFmtId="3" fontId="34" fillId="0" borderId="1" xfId="0" applyNumberFormat="1" applyFont="1" applyBorder="1" applyAlignment="1">
      <alignment horizontal="justify" vertical="top" wrapText="1"/>
    </xf>
    <xf numFmtId="3" fontId="26" fillId="0" borderId="1" xfId="0" applyNumberFormat="1" applyFont="1" applyBorder="1" applyAlignment="1">
      <alignment horizontal="justify" vertical="top" wrapText="1"/>
    </xf>
    <xf numFmtId="0" fontId="22" fillId="0" borderId="2" xfId="0" applyFont="1" applyBorder="1" applyAlignment="1">
      <alignment horizontal="justify" vertical="top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/>
    </xf>
    <xf numFmtId="167" fontId="28" fillId="0" borderId="0" xfId="0" applyNumberFormat="1" applyFont="1" applyBorder="1" applyAlignment="1">
      <alignment vertical="justify"/>
    </xf>
    <xf numFmtId="166" fontId="6" fillId="0" borderId="0" xfId="0" applyNumberFormat="1" applyFont="1"/>
    <xf numFmtId="3" fontId="5" fillId="0" borderId="0" xfId="0" applyNumberFormat="1" applyFont="1"/>
    <xf numFmtId="166" fontId="5" fillId="0" borderId="0" xfId="1" applyFont="1"/>
    <xf numFmtId="4" fontId="6" fillId="0" borderId="0" xfId="0" applyNumberFormat="1" applyFont="1"/>
    <xf numFmtId="0" fontId="28" fillId="0" borderId="7" xfId="0" applyFont="1" applyBorder="1" applyAlignment="1">
      <alignment horizontal="left"/>
    </xf>
    <xf numFmtId="0" fontId="28" fillId="0" borderId="7" xfId="0" applyFont="1" applyBorder="1" applyAlignment="1"/>
    <xf numFmtId="0" fontId="12" fillId="3" borderId="8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22" fillId="0" borderId="1" xfId="0" applyFont="1" applyFill="1" applyBorder="1" applyAlignment="1">
      <alignment vertical="center" wrapText="1"/>
    </xf>
    <xf numFmtId="0" fontId="24" fillId="0" borderId="7" xfId="0" applyFont="1" applyBorder="1" applyAlignment="1">
      <alignment wrapText="1"/>
    </xf>
    <xf numFmtId="0" fontId="24" fillId="0" borderId="7" xfId="0" applyFont="1" applyBorder="1" applyAlignment="1"/>
    <xf numFmtId="0" fontId="24" fillId="0" borderId="0" xfId="0" applyFont="1" applyAlignment="1">
      <alignment horizontal="center" wrapText="1"/>
    </xf>
    <xf numFmtId="166" fontId="28" fillId="0" borderId="0" xfId="1" applyFont="1" applyBorder="1" applyAlignment="1">
      <alignment horizontal="left"/>
    </xf>
    <xf numFmtId="165" fontId="28" fillId="0" borderId="0" xfId="2" applyFont="1" applyBorder="1" applyAlignment="1">
      <alignment horizontal="right" vertical="justify"/>
    </xf>
    <xf numFmtId="165" fontId="28" fillId="0" borderId="0" xfId="2" applyFont="1" applyBorder="1" applyAlignment="1">
      <alignment vertical="justify"/>
    </xf>
    <xf numFmtId="0" fontId="28" fillId="0" borderId="0" xfId="0" applyFont="1" applyBorder="1" applyAlignment="1">
      <alignment vertical="justify"/>
    </xf>
    <xf numFmtId="165" fontId="28" fillId="0" borderId="0" xfId="0" applyNumberFormat="1" applyFont="1" applyBorder="1" applyAlignment="1">
      <alignment vertical="justify"/>
    </xf>
    <xf numFmtId="0" fontId="28" fillId="0" borderId="9" xfId="0" applyFont="1" applyBorder="1" applyAlignment="1">
      <alignment horizontal="left"/>
    </xf>
    <xf numFmtId="0" fontId="22" fillId="0" borderId="9" xfId="0" applyFont="1" applyBorder="1"/>
    <xf numFmtId="0" fontId="35" fillId="0" borderId="0" xfId="0" applyFont="1" applyBorder="1" applyAlignment="1">
      <alignment vertical="center" wrapText="1"/>
    </xf>
    <xf numFmtId="0" fontId="15" fillId="0" borderId="0" xfId="0" applyFont="1" applyBorder="1" applyAlignment="1"/>
    <xf numFmtId="0" fontId="35" fillId="0" borderId="0" xfId="0" applyFont="1" applyBorder="1" applyAlignment="1"/>
    <xf numFmtId="0" fontId="26" fillId="0" borderId="0" xfId="0" applyFont="1" applyBorder="1" applyAlignment="1"/>
    <xf numFmtId="0" fontId="28" fillId="4" borderId="1" xfId="0" applyFont="1" applyFill="1" applyBorder="1" applyAlignment="1">
      <alignment horizontal="center" vertical="center"/>
    </xf>
    <xf numFmtId="17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justify" vertical="top" wrapText="1"/>
    </xf>
    <xf numFmtId="170" fontId="22" fillId="0" borderId="1" xfId="0" applyNumberFormat="1" applyFont="1" applyFill="1" applyBorder="1" applyAlignment="1">
      <alignment vertical="center" wrapText="1"/>
    </xf>
    <xf numFmtId="0" fontId="22" fillId="0" borderId="11" xfId="0" applyFont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/>
    </xf>
    <xf numFmtId="170" fontId="22" fillId="0" borderId="8" xfId="0" applyNumberFormat="1" applyFont="1" applyFill="1" applyBorder="1" applyAlignment="1">
      <alignment vertical="center" wrapText="1"/>
    </xf>
    <xf numFmtId="0" fontId="22" fillId="0" borderId="8" xfId="0" applyFont="1" applyBorder="1" applyAlignment="1">
      <alignment vertical="center" wrapText="1"/>
    </xf>
    <xf numFmtId="17" fontId="22" fillId="0" borderId="8" xfId="0" applyNumberFormat="1" applyFont="1" applyFill="1" applyBorder="1" applyAlignment="1">
      <alignment horizontal="center" vertical="center" wrapText="1"/>
    </xf>
    <xf numFmtId="17" fontId="22" fillId="0" borderId="8" xfId="0" applyNumberFormat="1" applyFont="1" applyFill="1" applyBorder="1" applyAlignment="1">
      <alignment vertical="center" wrapText="1"/>
    </xf>
    <xf numFmtId="0" fontId="22" fillId="0" borderId="8" xfId="0" applyFont="1" applyBorder="1" applyAlignment="1">
      <alignment horizontal="center" vertical="center" wrapText="1"/>
    </xf>
    <xf numFmtId="170" fontId="22" fillId="0" borderId="7" xfId="0" applyNumberFormat="1" applyFont="1" applyFill="1" applyBorder="1" applyAlignment="1">
      <alignment vertical="center" wrapText="1"/>
    </xf>
    <xf numFmtId="0" fontId="28" fillId="4" borderId="2" xfId="0" applyFont="1" applyFill="1" applyBorder="1" applyAlignment="1">
      <alignment horizontal="center" vertical="center" wrapText="1"/>
    </xf>
    <xf numFmtId="170" fontId="37" fillId="0" borderId="12" xfId="0" applyNumberFormat="1" applyFont="1" applyFill="1" applyBorder="1" applyAlignment="1">
      <alignment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171" fontId="37" fillId="0" borderId="1" xfId="0" applyNumberFormat="1" applyFont="1" applyFill="1" applyBorder="1" applyAlignment="1">
      <alignment horizontal="center" vertical="center" wrapText="1"/>
    </xf>
    <xf numFmtId="0" fontId="28" fillId="4" borderId="0" xfId="0" applyFont="1" applyFill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171" fontId="37" fillId="0" borderId="0" xfId="0" applyNumberFormat="1" applyFont="1" applyFill="1" applyBorder="1" applyAlignment="1">
      <alignment horizontal="center" vertical="center" wrapText="1"/>
    </xf>
    <xf numFmtId="17" fontId="22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justify" vertical="center" wrapText="1"/>
    </xf>
    <xf numFmtId="0" fontId="22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170" fontId="20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167" fontId="28" fillId="0" borderId="14" xfId="0" applyNumberFormat="1" applyFont="1" applyBorder="1" applyAlignment="1">
      <alignment horizontal="center" vertical="justify"/>
    </xf>
    <xf numFmtId="0" fontId="28" fillId="0" borderId="14" xfId="0" applyFont="1" applyBorder="1" applyAlignment="1">
      <alignment horizontal="center" vertical="justify"/>
    </xf>
    <xf numFmtId="0" fontId="28" fillId="0" borderId="1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9" fillId="0" borderId="1" xfId="0" applyFont="1" applyBorder="1" applyAlignment="1">
      <alignment horizontal="center" vertical="top" wrapText="1"/>
    </xf>
    <xf numFmtId="0" fontId="37" fillId="0" borderId="1" xfId="0" applyFont="1" applyBorder="1" applyAlignment="1">
      <alignment horizontal="left" vertical="center" wrapText="1"/>
    </xf>
    <xf numFmtId="16" fontId="40" fillId="0" borderId="1" xfId="0" applyNumberFormat="1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9" fontId="40" fillId="0" borderId="1" xfId="0" applyNumberFormat="1" applyFont="1" applyBorder="1" applyAlignment="1">
      <alignment horizontal="center" vertical="center" wrapText="1"/>
    </xf>
    <xf numFmtId="170" fontId="41" fillId="0" borderId="1" xfId="1" applyNumberFormat="1" applyFont="1" applyFill="1" applyBorder="1" applyAlignment="1">
      <alignment horizontal="center" vertical="center" wrapText="1"/>
    </xf>
    <xf numFmtId="170" fontId="41" fillId="0" borderId="1" xfId="1" applyNumberFormat="1" applyFont="1" applyFill="1" applyBorder="1" applyAlignment="1">
      <alignment horizontal="right" vertical="center" wrapText="1"/>
    </xf>
    <xf numFmtId="0" fontId="28" fillId="0" borderId="0" xfId="0" applyFont="1" applyBorder="1" applyAlignment="1">
      <alignment vertical="top" wrapText="1"/>
    </xf>
    <xf numFmtId="170" fontId="28" fillId="0" borderId="1" xfId="1" applyNumberFormat="1" applyFont="1" applyBorder="1" applyAlignment="1">
      <alignment horizontal="right" vertical="top" wrapText="1"/>
    </xf>
    <xf numFmtId="16" fontId="28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70" fontId="28" fillId="0" borderId="1" xfId="1" applyNumberFormat="1" applyFont="1" applyBorder="1" applyAlignment="1">
      <alignment vertical="center" wrapText="1"/>
    </xf>
    <xf numFmtId="166" fontId="22" fillId="0" borderId="1" xfId="1" applyFont="1" applyBorder="1" applyAlignment="1">
      <alignment vertical="top" wrapText="1"/>
    </xf>
    <xf numFmtId="0" fontId="22" fillId="0" borderId="0" xfId="0" applyFont="1" applyBorder="1" applyAlignment="1">
      <alignment horizontal="center" vertical="top" wrapText="1"/>
    </xf>
    <xf numFmtId="0" fontId="22" fillId="0" borderId="0" xfId="0" applyFont="1" applyBorder="1" applyAlignment="1">
      <alignment vertical="top" wrapText="1"/>
    </xf>
    <xf numFmtId="0" fontId="22" fillId="0" borderId="0" xfId="0" applyFont="1" applyBorder="1" applyAlignment="1">
      <alignment horizontal="left" vertical="top" wrapText="1"/>
    </xf>
    <xf numFmtId="170" fontId="28" fillId="0" borderId="1" xfId="1" applyNumberFormat="1" applyFont="1" applyBorder="1" applyAlignment="1">
      <alignment vertical="top" wrapText="1"/>
    </xf>
    <xf numFmtId="0" fontId="20" fillId="0" borderId="0" xfId="0" applyFont="1" applyBorder="1"/>
    <xf numFmtId="0" fontId="21" fillId="0" borderId="1" xfId="0" applyFont="1" applyBorder="1"/>
    <xf numFmtId="170" fontId="21" fillId="0" borderId="1" xfId="1" applyNumberFormat="1" applyFont="1" applyBorder="1"/>
    <xf numFmtId="170" fontId="20" fillId="0" borderId="0" xfId="0" applyNumberFormat="1" applyFont="1"/>
    <xf numFmtId="0" fontId="23" fillId="0" borderId="1" xfId="0" applyFont="1" applyBorder="1" applyAlignment="1">
      <alignment horizontal="center" vertical="center" wrapText="1"/>
    </xf>
    <xf numFmtId="3" fontId="23" fillId="0" borderId="1" xfId="3" applyNumberFormat="1" applyFont="1" applyFill="1" applyBorder="1" applyAlignment="1">
      <alignment horizontal="right" vertical="center"/>
    </xf>
    <xf numFmtId="170" fontId="23" fillId="0" borderId="1" xfId="1" applyNumberFormat="1" applyFont="1" applyFill="1" applyBorder="1" applyAlignment="1">
      <alignment horizontal="right" vertical="center"/>
    </xf>
    <xf numFmtId="0" fontId="42" fillId="0" borderId="12" xfId="0" applyFont="1" applyFill="1" applyBorder="1" applyAlignment="1">
      <alignment horizontal="justify" vertical="top" wrapText="1"/>
    </xf>
    <xf numFmtId="166" fontId="28" fillId="0" borderId="1" xfId="0" applyNumberFormat="1" applyFont="1" applyBorder="1" applyAlignment="1">
      <alignment vertical="top" wrapText="1"/>
    </xf>
    <xf numFmtId="0" fontId="23" fillId="0" borderId="1" xfId="0" applyFont="1" applyFill="1" applyBorder="1" applyAlignment="1">
      <alignment horizontal="justify" vertical="top" wrapText="1"/>
    </xf>
    <xf numFmtId="0" fontId="23" fillId="0" borderId="7" xfId="0" applyFont="1" applyBorder="1" applyAlignment="1">
      <alignment horizontal="center" vertical="center" wrapText="1"/>
    </xf>
    <xf numFmtId="0" fontId="24" fillId="0" borderId="0" xfId="0" applyFont="1" applyAlignment="1"/>
    <xf numFmtId="0" fontId="22" fillId="0" borderId="1" xfId="0" applyFont="1" applyBorder="1" applyAlignment="1"/>
    <xf numFmtId="0" fontId="22" fillId="0" borderId="0" xfId="0" applyFont="1" applyAlignment="1"/>
    <xf numFmtId="0" fontId="22" fillId="0" borderId="0" xfId="0" applyFont="1" applyBorder="1" applyAlignment="1">
      <alignment horizontal="justify" vertical="top" wrapText="1"/>
    </xf>
    <xf numFmtId="3" fontId="22" fillId="0" borderId="0" xfId="0" applyNumberFormat="1" applyFont="1"/>
    <xf numFmtId="166" fontId="28" fillId="0" borderId="2" xfId="1" applyFont="1" applyBorder="1" applyAlignment="1">
      <alignment horizontal="left" vertical="top" wrapText="1"/>
    </xf>
    <xf numFmtId="166" fontId="22" fillId="0" borderId="1" xfId="1" applyFont="1" applyBorder="1" applyAlignment="1">
      <alignment horizontal="left" vertical="top" wrapText="1"/>
    </xf>
    <xf numFmtId="166" fontId="26" fillId="0" borderId="1" xfId="1" applyFont="1" applyBorder="1" applyAlignment="1">
      <alignment horizontal="left"/>
    </xf>
    <xf numFmtId="0" fontId="21" fillId="0" borderId="7" xfId="0" applyFont="1" applyBorder="1" applyAlignment="1">
      <alignment vertical="top"/>
    </xf>
    <xf numFmtId="170" fontId="32" fillId="0" borderId="2" xfId="1" applyNumberFormat="1" applyFont="1" applyFill="1" applyBorder="1" applyAlignment="1">
      <alignment horizontal="right"/>
    </xf>
    <xf numFmtId="170" fontId="32" fillId="0" borderId="2" xfId="1" applyNumberFormat="1" applyFont="1" applyBorder="1" applyAlignment="1">
      <alignment horizontal="right"/>
    </xf>
    <xf numFmtId="170" fontId="32" fillId="0" borderId="1" xfId="1" applyNumberFormat="1" applyFont="1" applyBorder="1" applyAlignment="1">
      <alignment horizontal="right"/>
    </xf>
    <xf numFmtId="170" fontId="26" fillId="0" borderId="1" xfId="1" applyNumberFormat="1" applyFont="1" applyFill="1" applyBorder="1" applyAlignment="1">
      <alignment horizontal="right"/>
    </xf>
    <xf numFmtId="170" fontId="26" fillId="0" borderId="1" xfId="1" applyNumberFormat="1" applyFont="1" applyBorder="1" applyAlignment="1">
      <alignment horizontal="right"/>
    </xf>
    <xf numFmtId="170" fontId="32" fillId="0" borderId="1" xfId="1" applyNumberFormat="1" applyFont="1" applyFill="1" applyBorder="1" applyAlignment="1">
      <alignment horizontal="right"/>
    </xf>
    <xf numFmtId="170" fontId="26" fillId="0" borderId="1" xfId="1" quotePrefix="1" applyNumberFormat="1" applyFont="1" applyBorder="1" applyAlignment="1">
      <alignment horizontal="right"/>
    </xf>
    <xf numFmtId="170" fontId="32" fillId="2" borderId="1" xfId="1" applyNumberFormat="1" applyFont="1" applyFill="1" applyBorder="1" applyAlignment="1">
      <alignment horizontal="right"/>
    </xf>
    <xf numFmtId="3" fontId="26" fillId="0" borderId="2" xfId="0" applyNumberFormat="1" applyFont="1" applyBorder="1"/>
    <xf numFmtId="170" fontId="20" fillId="0" borderId="0" xfId="1" applyNumberFormat="1" applyFont="1"/>
    <xf numFmtId="166" fontId="31" fillId="0" borderId="1" xfId="1" applyFont="1" applyBorder="1" applyAlignment="1">
      <alignment horizontal="right"/>
    </xf>
    <xf numFmtId="3" fontId="26" fillId="0" borderId="1" xfId="0" applyNumberFormat="1" applyFont="1" applyBorder="1" applyAlignment="1">
      <alignment wrapText="1"/>
    </xf>
    <xf numFmtId="166" fontId="31" fillId="0" borderId="1" xfId="1" applyFont="1" applyFill="1" applyBorder="1" applyAlignment="1">
      <alignment horizontal="right"/>
    </xf>
    <xf numFmtId="3" fontId="26" fillId="0" borderId="1" xfId="0" applyNumberFormat="1" applyFont="1" applyBorder="1" applyAlignment="1">
      <alignment horizontal="right"/>
    </xf>
    <xf numFmtId="3" fontId="32" fillId="0" borderId="1" xfId="0" applyNumberFormat="1" applyFont="1" applyBorder="1" applyAlignment="1">
      <alignment horizontal="right"/>
    </xf>
    <xf numFmtId="170" fontId="26" fillId="0" borderId="0" xfId="0" applyNumberFormat="1" applyFont="1"/>
    <xf numFmtId="17" fontId="22" fillId="0" borderId="1" xfId="0" applyNumberFormat="1" applyFont="1" applyFill="1" applyBorder="1" applyAlignment="1">
      <alignment vertical="center" wrapText="1"/>
    </xf>
    <xf numFmtId="0" fontId="22" fillId="0" borderId="2" xfId="0" applyFont="1" applyBorder="1" applyAlignment="1">
      <alignment vertical="top" wrapText="1"/>
    </xf>
    <xf numFmtId="166" fontId="22" fillId="0" borderId="1" xfId="1" applyFont="1" applyFill="1" applyBorder="1" applyAlignment="1">
      <alignment horizontal="right"/>
    </xf>
    <xf numFmtId="166" fontId="43" fillId="0" borderId="1" xfId="1" applyFont="1" applyFill="1" applyBorder="1" applyAlignment="1">
      <alignment horizontal="right"/>
    </xf>
    <xf numFmtId="3" fontId="22" fillId="0" borderId="1" xfId="0" applyNumberFormat="1" applyFont="1" applyBorder="1" applyAlignment="1">
      <alignment horizontal="right"/>
    </xf>
    <xf numFmtId="170" fontId="30" fillId="0" borderId="1" xfId="1" applyNumberFormat="1" applyFont="1" applyBorder="1" applyAlignment="1">
      <alignment horizontal="right"/>
    </xf>
    <xf numFmtId="3" fontId="22" fillId="0" borderId="1" xfId="0" applyNumberFormat="1" applyFont="1" applyFill="1" applyBorder="1" applyAlignment="1">
      <alignment horizontal="right"/>
    </xf>
    <xf numFmtId="3" fontId="28" fillId="0" borderId="1" xfId="0" applyNumberFormat="1" applyFont="1" applyBorder="1" applyAlignment="1">
      <alignment horizontal="right"/>
    </xf>
    <xf numFmtId="170" fontId="28" fillId="2" borderId="1" xfId="1" applyNumberFormat="1" applyFont="1" applyFill="1" applyBorder="1" applyAlignment="1">
      <alignment horizontal="right"/>
    </xf>
    <xf numFmtId="170" fontId="6" fillId="0" borderId="0" xfId="0" applyNumberFormat="1" applyFont="1"/>
    <xf numFmtId="170" fontId="21" fillId="0" borderId="0" xfId="1" applyNumberFormat="1" applyFont="1" applyAlignment="1">
      <alignment horizontal="right" vertical="justify"/>
    </xf>
    <xf numFmtId="17" fontId="22" fillId="0" borderId="27" xfId="0" applyNumberFormat="1" applyFont="1" applyFill="1" applyBorder="1" applyAlignment="1">
      <alignment vertical="center" wrapText="1"/>
    </xf>
    <xf numFmtId="0" fontId="22" fillId="0" borderId="27" xfId="0" applyFont="1" applyFill="1" applyBorder="1" applyAlignment="1">
      <alignment vertical="center" wrapText="1"/>
    </xf>
    <xf numFmtId="166" fontId="37" fillId="0" borderId="0" xfId="1" applyFont="1" applyFill="1" applyBorder="1" applyAlignment="1">
      <alignment horizontal="center" vertical="center" wrapText="1"/>
    </xf>
    <xf numFmtId="166" fontId="32" fillId="0" borderId="2" xfId="1" applyFont="1" applyBorder="1" applyAlignment="1">
      <alignment horizontal="right"/>
    </xf>
    <xf numFmtId="166" fontId="28" fillId="2" borderId="1" xfId="1" applyFont="1" applyFill="1" applyBorder="1" applyAlignment="1">
      <alignment horizontal="right"/>
    </xf>
    <xf numFmtId="166" fontId="28" fillId="5" borderId="1" xfId="1" applyFont="1" applyFill="1" applyBorder="1" applyAlignment="1">
      <alignment horizontal="right"/>
    </xf>
    <xf numFmtId="166" fontId="28" fillId="0" borderId="1" xfId="1" applyNumberFormat="1" applyFont="1" applyBorder="1" applyAlignment="1">
      <alignment horizontal="right" vertical="center" wrapText="1"/>
    </xf>
    <xf numFmtId="166" fontId="28" fillId="0" borderId="1" xfId="1" applyNumberFormat="1" applyFont="1" applyBorder="1" applyAlignment="1">
      <alignment vertical="center" wrapText="1"/>
    </xf>
    <xf numFmtId="166" fontId="24" fillId="0" borderId="1" xfId="1" applyFont="1" applyBorder="1" applyAlignment="1">
      <alignment vertical="top" wrapText="1"/>
    </xf>
    <xf numFmtId="166" fontId="24" fillId="0" borderId="1" xfId="1" applyFont="1" applyBorder="1" applyAlignment="1"/>
    <xf numFmtId="166" fontId="28" fillId="0" borderId="0" xfId="0" applyNumberFormat="1" applyFont="1" applyBorder="1" applyAlignment="1">
      <alignment horizontal="left"/>
    </xf>
    <xf numFmtId="170" fontId="26" fillId="0" borderId="1" xfId="1" applyNumberFormat="1" applyFont="1" applyBorder="1"/>
    <xf numFmtId="0" fontId="35" fillId="0" borderId="0" xfId="0" applyFont="1" applyBorder="1" applyAlignment="1">
      <alignment horizontal="left" vertical="center" wrapText="1"/>
    </xf>
    <xf numFmtId="0" fontId="35" fillId="0" borderId="14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5" fillId="0" borderId="7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 wrapText="1"/>
    </xf>
    <xf numFmtId="0" fontId="35" fillId="0" borderId="0" xfId="0" applyFont="1" applyBorder="1" applyAlignment="1">
      <alignment horizontal="left"/>
    </xf>
    <xf numFmtId="0" fontId="35" fillId="0" borderId="14" xfId="0" applyFont="1" applyBorder="1" applyAlignment="1">
      <alignment horizontal="left"/>
    </xf>
    <xf numFmtId="0" fontId="35" fillId="0" borderId="0" xfId="0" applyFont="1" applyBorder="1" applyAlignment="1">
      <alignment horizontal="center"/>
    </xf>
    <xf numFmtId="0" fontId="35" fillId="0" borderId="14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5" fillId="0" borderId="9" xfId="0" applyFont="1" applyBorder="1" applyAlignment="1">
      <alignment horizontal="center"/>
    </xf>
    <xf numFmtId="0" fontId="28" fillId="3" borderId="21" xfId="0" applyFont="1" applyFill="1" applyBorder="1" applyAlignment="1">
      <alignment horizontal="center" vertical="center" wrapText="1"/>
    </xf>
    <xf numFmtId="0" fontId="28" fillId="3" borderId="22" xfId="0" applyFont="1" applyFill="1" applyBorder="1" applyAlignment="1">
      <alignment horizontal="center" vertical="center" wrapText="1"/>
    </xf>
    <xf numFmtId="0" fontId="28" fillId="0" borderId="17" xfId="0" applyFont="1" applyBorder="1" applyAlignment="1">
      <alignment horizontal="left"/>
    </xf>
    <xf numFmtId="0" fontId="28" fillId="0" borderId="0" xfId="0" applyFont="1" applyBorder="1" applyAlignment="1">
      <alignment horizontal="left"/>
    </xf>
    <xf numFmtId="0" fontId="28" fillId="0" borderId="16" xfId="0" applyFont="1" applyFill="1" applyBorder="1" applyAlignment="1">
      <alignment horizontal="left" vertical="center"/>
    </xf>
    <xf numFmtId="0" fontId="28" fillId="0" borderId="7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center" vertical="center" wrapText="1"/>
    </xf>
    <xf numFmtId="0" fontId="28" fillId="0" borderId="18" xfId="0" applyFont="1" applyBorder="1" applyAlignment="1">
      <alignment horizontal="left"/>
    </xf>
    <xf numFmtId="0" fontId="28" fillId="0" borderId="9" xfId="0" applyFont="1" applyBorder="1" applyAlignment="1">
      <alignment horizontal="left"/>
    </xf>
    <xf numFmtId="0" fontId="28" fillId="3" borderId="19" xfId="0" applyFont="1" applyFill="1" applyBorder="1" applyAlignment="1">
      <alignment horizontal="center" vertical="center" wrapText="1"/>
    </xf>
    <xf numFmtId="0" fontId="28" fillId="3" borderId="20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6" fillId="0" borderId="7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28" fillId="3" borderId="23" xfId="0" applyFont="1" applyFill="1" applyBorder="1" applyAlignment="1">
      <alignment horizontal="center" vertical="center" wrapText="1"/>
    </xf>
    <xf numFmtId="0" fontId="28" fillId="3" borderId="24" xfId="0" applyFont="1" applyFill="1" applyBorder="1" applyAlignment="1">
      <alignment horizontal="center" vertical="center" wrapText="1"/>
    </xf>
    <xf numFmtId="0" fontId="35" fillId="0" borderId="15" xfId="0" applyFont="1" applyBorder="1" applyAlignment="1">
      <alignment horizontal="center"/>
    </xf>
    <xf numFmtId="0" fontId="22" fillId="0" borderId="25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justify" vertical="top" wrapText="1"/>
    </xf>
    <xf numFmtId="0" fontId="22" fillId="0" borderId="2" xfId="0" applyFont="1" applyBorder="1" applyAlignment="1">
      <alignment horizontal="justify" vertical="top" wrapText="1"/>
    </xf>
    <xf numFmtId="0" fontId="22" fillId="0" borderId="8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28" fillId="0" borderId="0" xfId="0" applyFont="1" applyBorder="1" applyAlignment="1">
      <alignment horizontal="center" vertical="justify"/>
    </xf>
    <xf numFmtId="0" fontId="22" fillId="0" borderId="27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17" fontId="22" fillId="0" borderId="27" xfId="0" applyNumberFormat="1" applyFont="1" applyFill="1" applyBorder="1" applyAlignment="1">
      <alignment horizontal="center" vertical="center" wrapText="1"/>
    </xf>
    <xf numFmtId="17" fontId="22" fillId="0" borderId="2" xfId="0" applyNumberFormat="1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top" wrapText="1"/>
    </xf>
    <xf numFmtId="0" fontId="22" fillId="0" borderId="2" xfId="0" applyFont="1" applyFill="1" applyBorder="1" applyAlignment="1">
      <alignment horizontal="center" vertical="top" wrapText="1"/>
    </xf>
    <xf numFmtId="0" fontId="35" fillId="0" borderId="1" xfId="0" applyFont="1" applyBorder="1" applyAlignment="1">
      <alignment horizontal="center"/>
    </xf>
    <xf numFmtId="0" fontId="24" fillId="0" borderId="0" xfId="0" applyFont="1" applyAlignment="1">
      <alignment horizontal="left"/>
    </xf>
    <xf numFmtId="0" fontId="11" fillId="3" borderId="28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/>
    </xf>
    <xf numFmtId="0" fontId="24" fillId="0" borderId="7" xfId="0" applyFont="1" applyBorder="1" applyAlignment="1">
      <alignment horizontal="left" vertical="top"/>
    </xf>
    <xf numFmtId="0" fontId="36" fillId="0" borderId="1" xfId="0" applyFont="1" applyBorder="1" applyAlignment="1">
      <alignment horizontal="center" vertical="center"/>
    </xf>
    <xf numFmtId="0" fontId="28" fillId="0" borderId="0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165" fontId="11" fillId="3" borderId="28" xfId="2" applyFont="1" applyFill="1" applyBorder="1" applyAlignment="1">
      <alignment horizontal="center" vertical="center" wrapText="1"/>
    </xf>
    <xf numFmtId="165" fontId="11" fillId="3" borderId="8" xfId="2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/>
    </xf>
    <xf numFmtId="0" fontId="28" fillId="0" borderId="1" xfId="0" applyFont="1" applyBorder="1" applyAlignment="1">
      <alignment horizontal="center" vertical="top" wrapText="1"/>
    </xf>
    <xf numFmtId="167" fontId="24" fillId="3" borderId="28" xfId="0" applyNumberFormat="1" applyFont="1" applyFill="1" applyBorder="1" applyAlignment="1">
      <alignment horizontal="center" vertical="justify"/>
    </xf>
    <xf numFmtId="0" fontId="28" fillId="3" borderId="28" xfId="0" applyFont="1" applyFill="1" applyBorder="1" applyAlignment="1">
      <alignment horizontal="center" vertical="center" wrapText="1"/>
    </xf>
    <xf numFmtId="0" fontId="28" fillId="3" borderId="25" xfId="0" applyFont="1" applyFill="1" applyBorder="1" applyAlignment="1">
      <alignment horizontal="center" vertical="center" wrapText="1"/>
    </xf>
    <xf numFmtId="0" fontId="28" fillId="3" borderId="27" xfId="0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0" fontId="28" fillId="3" borderId="31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left" vertical="top"/>
    </xf>
    <xf numFmtId="0" fontId="24" fillId="0" borderId="7" xfId="0" applyFont="1" applyBorder="1" applyAlignment="1">
      <alignment horizontal="left" vertical="justify"/>
    </xf>
    <xf numFmtId="0" fontId="28" fillId="0" borderId="33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center" vertical="center" wrapText="1"/>
    </xf>
    <xf numFmtId="0" fontId="30" fillId="3" borderId="27" xfId="0" applyFont="1" applyFill="1" applyBorder="1" applyAlignment="1">
      <alignment horizontal="center" vertical="center" wrapText="1"/>
    </xf>
    <xf numFmtId="0" fontId="30" fillId="3" borderId="22" xfId="0" applyFont="1" applyFill="1" applyBorder="1" applyAlignment="1">
      <alignment horizontal="center" vertical="center" wrapText="1"/>
    </xf>
    <xf numFmtId="0" fontId="28" fillId="0" borderId="11" xfId="0" applyFont="1" applyBorder="1" applyAlignment="1">
      <alignment horizontal="left" vertical="top" wrapText="1"/>
    </xf>
    <xf numFmtId="0" fontId="28" fillId="0" borderId="12" xfId="0" applyFont="1" applyBorder="1" applyAlignment="1">
      <alignment horizontal="left" vertical="top" wrapText="1"/>
    </xf>
    <xf numFmtId="0" fontId="28" fillId="0" borderId="7" xfId="0" applyFont="1" applyBorder="1" applyAlignment="1">
      <alignment horizontal="left" vertical="center" wrapText="1"/>
    </xf>
    <xf numFmtId="0" fontId="28" fillId="0" borderId="13" xfId="0" applyFont="1" applyBorder="1" applyAlignment="1">
      <alignment horizontal="left" vertical="center" wrapText="1"/>
    </xf>
    <xf numFmtId="0" fontId="28" fillId="0" borderId="9" xfId="0" applyFont="1" applyBorder="1" applyAlignment="1">
      <alignment horizontal="left" vertical="center" wrapText="1"/>
    </xf>
    <xf numFmtId="0" fontId="28" fillId="0" borderId="15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top" wrapText="1"/>
    </xf>
    <xf numFmtId="0" fontId="24" fillId="0" borderId="7" xfId="0" applyFont="1" applyBorder="1" applyAlignment="1">
      <alignment horizontal="center" vertical="justify"/>
    </xf>
    <xf numFmtId="0" fontId="28" fillId="3" borderId="34" xfId="0" applyFont="1" applyFill="1" applyBorder="1" applyAlignment="1">
      <alignment horizontal="center" vertical="center" wrapText="1"/>
    </xf>
    <xf numFmtId="0" fontId="28" fillId="3" borderId="33" xfId="0" applyFont="1" applyFill="1" applyBorder="1" applyAlignment="1">
      <alignment horizontal="center" vertical="center" wrapText="1"/>
    </xf>
    <xf numFmtId="0" fontId="28" fillId="3" borderId="35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left" vertical="top" wrapText="1"/>
    </xf>
    <xf numFmtId="0" fontId="22" fillId="0" borderId="12" xfId="0" applyFont="1" applyBorder="1" applyAlignment="1">
      <alignment horizontal="left" vertical="top" wrapText="1"/>
    </xf>
    <xf numFmtId="0" fontId="21" fillId="0" borderId="7" xfId="0" applyFont="1" applyBorder="1" applyAlignment="1">
      <alignment horizontal="left" vertical="top"/>
    </xf>
    <xf numFmtId="0" fontId="33" fillId="0" borderId="7" xfId="0" applyFont="1" applyBorder="1" applyAlignment="1">
      <alignment horizontal="left" vertical="justify"/>
    </xf>
    <xf numFmtId="0" fontId="28" fillId="3" borderId="36" xfId="0" applyFont="1" applyFill="1" applyBorder="1" applyAlignment="1">
      <alignment horizontal="center" vertical="top" wrapText="1"/>
    </xf>
    <xf numFmtId="0" fontId="28" fillId="3" borderId="37" xfId="0" applyFont="1" applyFill="1" applyBorder="1" applyAlignment="1">
      <alignment horizontal="center" vertical="top" wrapText="1"/>
    </xf>
    <xf numFmtId="0" fontId="28" fillId="0" borderId="18" xfId="0" applyFont="1" applyBorder="1" applyAlignment="1">
      <alignment horizontal="left" vertical="center" wrapText="1"/>
    </xf>
    <xf numFmtId="0" fontId="21" fillId="0" borderId="0" xfId="0" applyFont="1" applyAlignment="1">
      <alignment horizontal="left"/>
    </xf>
    <xf numFmtId="0" fontId="35" fillId="0" borderId="1" xfId="0" applyFont="1" applyBorder="1" applyAlignment="1">
      <alignment horizontal="center" vertical="center"/>
    </xf>
    <xf numFmtId="3" fontId="26" fillId="3" borderId="40" xfId="0" applyNumberFormat="1" applyFont="1" applyFill="1" applyBorder="1" applyAlignment="1">
      <alignment horizontal="center"/>
    </xf>
    <xf numFmtId="3" fontId="26" fillId="3" borderId="41" xfId="0" applyNumberFormat="1" applyFont="1" applyFill="1" applyBorder="1" applyAlignment="1">
      <alignment horizontal="center"/>
    </xf>
    <xf numFmtId="3" fontId="32" fillId="3" borderId="27" xfId="0" applyNumberFormat="1" applyFont="1" applyFill="1" applyBorder="1" applyAlignment="1">
      <alignment horizontal="center"/>
    </xf>
    <xf numFmtId="3" fontId="32" fillId="3" borderId="22" xfId="0" applyNumberFormat="1" applyFont="1" applyFill="1" applyBorder="1" applyAlignment="1">
      <alignment horizontal="center"/>
    </xf>
    <xf numFmtId="3" fontId="32" fillId="3" borderId="42" xfId="0" applyNumberFormat="1" applyFont="1" applyFill="1" applyBorder="1" applyAlignment="1">
      <alignment horizontal="center" wrapText="1"/>
    </xf>
    <xf numFmtId="3" fontId="32" fillId="3" borderId="43" xfId="0" applyNumberFormat="1" applyFont="1" applyFill="1" applyBorder="1" applyAlignment="1">
      <alignment horizontal="center" wrapText="1"/>
    </xf>
    <xf numFmtId="3" fontId="32" fillId="3" borderId="4" xfId="0" applyNumberFormat="1" applyFont="1" applyFill="1" applyBorder="1" applyAlignment="1">
      <alignment horizontal="center"/>
    </xf>
    <xf numFmtId="3" fontId="32" fillId="3" borderId="5" xfId="0" applyNumberFormat="1" applyFont="1" applyFill="1" applyBorder="1" applyAlignment="1">
      <alignment horizontal="center"/>
    </xf>
    <xf numFmtId="3" fontId="32" fillId="3" borderId="6" xfId="0" applyNumberFormat="1" applyFont="1" applyFill="1" applyBorder="1" applyAlignment="1">
      <alignment horizontal="center"/>
    </xf>
    <xf numFmtId="3" fontId="21" fillId="0" borderId="7" xfId="0" applyNumberFormat="1" applyFont="1" applyBorder="1" applyAlignment="1">
      <alignment horizontal="center"/>
    </xf>
    <xf numFmtId="3" fontId="32" fillId="3" borderId="38" xfId="0" applyNumberFormat="1" applyFont="1" applyFill="1" applyBorder="1" applyAlignment="1">
      <alignment horizontal="center"/>
    </xf>
    <xf numFmtId="3" fontId="32" fillId="3" borderId="39" xfId="0" applyNumberFormat="1" applyFont="1" applyFill="1" applyBorder="1" applyAlignment="1">
      <alignment horizontal="center"/>
    </xf>
    <xf numFmtId="3" fontId="32" fillId="3" borderId="38" xfId="0" applyNumberFormat="1" applyFont="1" applyFill="1" applyBorder="1" applyAlignment="1">
      <alignment horizontal="center" vertical="center"/>
    </xf>
    <xf numFmtId="3" fontId="32" fillId="3" borderId="39" xfId="0" applyNumberFormat="1" applyFont="1" applyFill="1" applyBorder="1" applyAlignment="1">
      <alignment horizontal="center" vertical="center"/>
    </xf>
    <xf numFmtId="0" fontId="26" fillId="0" borderId="7" xfId="0" applyFont="1" applyBorder="1" applyAlignment="1">
      <alignment horizontal="center"/>
    </xf>
    <xf numFmtId="3" fontId="32" fillId="3" borderId="25" xfId="0" applyNumberFormat="1" applyFont="1" applyFill="1" applyBorder="1" applyAlignment="1">
      <alignment horizontal="center"/>
    </xf>
    <xf numFmtId="3" fontId="32" fillId="3" borderId="24" xfId="0" applyNumberFormat="1" applyFont="1" applyFill="1" applyBorder="1" applyAlignment="1">
      <alignment horizontal="center"/>
    </xf>
    <xf numFmtId="3" fontId="17" fillId="0" borderId="0" xfId="0" applyNumberFormat="1" applyFont="1" applyAlignment="1">
      <alignment horizontal="center"/>
    </xf>
    <xf numFmtId="0" fontId="35" fillId="0" borderId="1" xfId="0" applyFont="1" applyBorder="1" applyAlignment="1">
      <alignment horizontal="center" wrapText="1"/>
    </xf>
    <xf numFmtId="3" fontId="32" fillId="3" borderId="44" xfId="0" applyNumberFormat="1" applyFont="1" applyFill="1" applyBorder="1" applyAlignment="1">
      <alignment horizontal="center"/>
    </xf>
    <xf numFmtId="3" fontId="13" fillId="0" borderId="0" xfId="0" applyNumberFormat="1" applyFont="1" applyAlignment="1">
      <alignment horizontal="center"/>
    </xf>
    <xf numFmtId="0" fontId="26" fillId="0" borderId="9" xfId="0" applyFont="1" applyBorder="1" applyAlignment="1">
      <alignment horizontal="center"/>
    </xf>
    <xf numFmtId="0" fontId="26" fillId="0" borderId="15" xfId="0" applyFont="1" applyBorder="1" applyAlignment="1">
      <alignment horizontal="center"/>
    </xf>
    <xf numFmtId="0" fontId="26" fillId="0" borderId="0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/>
    </xf>
    <xf numFmtId="0" fontId="26" fillId="0" borderId="14" xfId="0" applyFont="1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view3D>
      <c:rotY val="200"/>
      <c:perspective val="0"/>
    </c:view3D>
    <c:plotArea>
      <c:layout>
        <c:manualLayout>
          <c:layoutTarget val="inner"/>
          <c:xMode val="edge"/>
          <c:yMode val="edge"/>
          <c:x val="0.1280148423005566"/>
          <c:y val="0.4452872557596968"/>
          <c:w val="0.56277056277056281"/>
          <c:h val="0.3021893475436783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elete val="1"/>
          </c:dLbls>
          <c:cat>
            <c:strRef>
              <c:f>grafico!$B$13:$B$48</c:f>
              <c:strCache>
                <c:ptCount val="7"/>
                <c:pt idx="0">
                  <c:v>Servicios Personales</c:v>
                </c:pt>
                <c:pt idx="1">
                  <c:v>Gastos Generales</c:v>
                </c:pt>
                <c:pt idx="2">
                  <c:v>PERSONAL</c:v>
                </c:pt>
                <c:pt idx="3">
                  <c:v>IMPREVISTO</c:v>
                </c:pt>
                <c:pt idx="4">
                  <c:v>OTROS(PERS X INVERS)</c:v>
                </c:pt>
                <c:pt idx="5">
                  <c:v>INSUMO DEL PROYECTO</c:v>
                </c:pt>
                <c:pt idx="6">
                  <c:v>Convenios - Contratos</c:v>
                </c:pt>
              </c:strCache>
            </c:strRef>
          </c:cat>
          <c:val>
            <c:numRef>
              <c:f>grafico!$C$13:$C$48</c:f>
              <c:numCache>
                <c:formatCode>#,##0</c:formatCode>
                <c:ptCount val="7"/>
                <c:pt idx="0">
                  <c:v>58826745.340000018</c:v>
                </c:pt>
                <c:pt idx="1">
                  <c:v>1500000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23473034.27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000000000000278" r="0.75000000000000278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</xdr:row>
      <xdr:rowOff>19050</xdr:rowOff>
    </xdr:from>
    <xdr:to>
      <xdr:col>1</xdr:col>
      <xdr:colOff>1247775</xdr:colOff>
      <xdr:row>7</xdr:row>
      <xdr:rowOff>0</xdr:rowOff>
    </xdr:to>
    <xdr:pic>
      <xdr:nvPicPr>
        <xdr:cNvPr id="1042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180975"/>
          <a:ext cx="13049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19050</xdr:rowOff>
    </xdr:from>
    <xdr:to>
      <xdr:col>1</xdr:col>
      <xdr:colOff>1047750</xdr:colOff>
      <xdr:row>6</xdr:row>
      <xdr:rowOff>123825</xdr:rowOff>
    </xdr:to>
    <xdr:pic>
      <xdr:nvPicPr>
        <xdr:cNvPr id="2083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" y="18097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1066800</xdr:colOff>
      <xdr:row>6</xdr:row>
      <xdr:rowOff>180975</xdr:rowOff>
    </xdr:to>
    <xdr:pic>
      <xdr:nvPicPr>
        <xdr:cNvPr id="2084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80975"/>
          <a:ext cx="12382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19050</xdr:rowOff>
    </xdr:from>
    <xdr:to>
      <xdr:col>1</xdr:col>
      <xdr:colOff>1047750</xdr:colOff>
      <xdr:row>6</xdr:row>
      <xdr:rowOff>123825</xdr:rowOff>
    </xdr:to>
    <xdr:pic>
      <xdr:nvPicPr>
        <xdr:cNvPr id="3107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0" y="180975"/>
          <a:ext cx="9906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1247775</xdr:colOff>
      <xdr:row>7</xdr:row>
      <xdr:rowOff>123825</xdr:rowOff>
    </xdr:to>
    <xdr:pic>
      <xdr:nvPicPr>
        <xdr:cNvPr id="3108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80975"/>
          <a:ext cx="14668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19050</xdr:rowOff>
    </xdr:from>
    <xdr:to>
      <xdr:col>1</xdr:col>
      <xdr:colOff>1247775</xdr:colOff>
      <xdr:row>7</xdr:row>
      <xdr:rowOff>123825</xdr:rowOff>
    </xdr:to>
    <xdr:pic>
      <xdr:nvPicPr>
        <xdr:cNvPr id="4114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228600"/>
          <a:ext cx="14097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19050</xdr:rowOff>
    </xdr:from>
    <xdr:to>
      <xdr:col>1</xdr:col>
      <xdr:colOff>1047750</xdr:colOff>
      <xdr:row>6</xdr:row>
      <xdr:rowOff>123825</xdr:rowOff>
    </xdr:to>
    <xdr:pic>
      <xdr:nvPicPr>
        <xdr:cNvPr id="5155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625" y="171450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1076325</xdr:colOff>
      <xdr:row>6</xdr:row>
      <xdr:rowOff>200025</xdr:rowOff>
    </xdr:to>
    <xdr:pic>
      <xdr:nvPicPr>
        <xdr:cNvPr id="5156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71450"/>
          <a:ext cx="12668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19050</xdr:rowOff>
    </xdr:from>
    <xdr:to>
      <xdr:col>1</xdr:col>
      <xdr:colOff>904875</xdr:colOff>
      <xdr:row>6</xdr:row>
      <xdr:rowOff>142875</xdr:rowOff>
    </xdr:to>
    <xdr:pic>
      <xdr:nvPicPr>
        <xdr:cNvPr id="6162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80975"/>
          <a:ext cx="12287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19050</xdr:rowOff>
    </xdr:from>
    <xdr:to>
      <xdr:col>1</xdr:col>
      <xdr:colOff>914400</xdr:colOff>
      <xdr:row>6</xdr:row>
      <xdr:rowOff>38100</xdr:rowOff>
    </xdr:to>
    <xdr:pic>
      <xdr:nvPicPr>
        <xdr:cNvPr id="7186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61925"/>
          <a:ext cx="12001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0</xdr:row>
      <xdr:rowOff>152400</xdr:rowOff>
    </xdr:from>
    <xdr:to>
      <xdr:col>1</xdr:col>
      <xdr:colOff>1000125</xdr:colOff>
      <xdr:row>6</xdr:row>
      <xdr:rowOff>142875</xdr:rowOff>
    </xdr:to>
    <xdr:pic>
      <xdr:nvPicPr>
        <xdr:cNvPr id="8210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152400"/>
          <a:ext cx="15430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9</xdr:row>
      <xdr:rowOff>152400</xdr:rowOff>
    </xdr:from>
    <xdr:to>
      <xdr:col>11</xdr:col>
      <xdr:colOff>123825</xdr:colOff>
      <xdr:row>62</xdr:row>
      <xdr:rowOff>9525</xdr:rowOff>
    </xdr:to>
    <xdr:graphicFrame macro="">
      <xdr:nvGraphicFramePr>
        <xdr:cNvPr id="9251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809625</xdr:colOff>
      <xdr:row>7</xdr:row>
      <xdr:rowOff>28575</xdr:rowOff>
    </xdr:to>
    <xdr:pic>
      <xdr:nvPicPr>
        <xdr:cNvPr id="9252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0975" y="180975"/>
          <a:ext cx="13906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is%20documentos/Downloads/POAIS_FORT_ORD_AMB_TTORIAL_2012%20VERSI&#211;N%20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A-01"/>
      <sheetName val="POA-02"/>
      <sheetName val="POA-03"/>
      <sheetName val="POA-04"/>
      <sheetName val="POA-05"/>
      <sheetName val="POA-06"/>
      <sheetName val="POA-07"/>
      <sheetName val="grafico"/>
      <sheetName val="PRESXA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1"/>
  <sheetViews>
    <sheetView tabSelected="1" topLeftCell="A7" zoomScaleNormal="100" workbookViewId="0">
      <selection activeCell="C17" sqref="C17"/>
    </sheetView>
  </sheetViews>
  <sheetFormatPr baseColWidth="10" defaultRowHeight="12.75"/>
  <cols>
    <col min="1" max="1" width="6" style="3" customWidth="1"/>
    <col min="2" max="2" width="25.140625" style="3" customWidth="1"/>
    <col min="3" max="3" width="13.7109375" style="3" customWidth="1"/>
    <col min="4" max="4" width="13.5703125" style="3" customWidth="1"/>
    <col min="5" max="5" width="7.5703125" style="3" customWidth="1"/>
    <col min="6" max="6" width="8.7109375" style="3" customWidth="1"/>
    <col min="7" max="7" width="9.5703125" style="3" customWidth="1"/>
    <col min="8" max="8" width="19.85546875" style="3" customWidth="1"/>
    <col min="9" max="9" width="7.7109375" style="3" customWidth="1"/>
    <col min="10" max="10" width="17" style="203" customWidth="1"/>
    <col min="11" max="11" width="7.140625" style="3" customWidth="1"/>
    <col min="12" max="12" width="30.42578125" style="3" customWidth="1"/>
    <col min="13" max="16384" width="11.42578125" style="3"/>
  </cols>
  <sheetData>
    <row r="1" spans="1:14" ht="12.75" customHeight="1">
      <c r="A1" s="304"/>
      <c r="B1" s="305"/>
      <c r="C1" s="310" t="s">
        <v>219</v>
      </c>
      <c r="D1" s="310"/>
      <c r="E1" s="310"/>
      <c r="F1" s="310"/>
      <c r="G1" s="310"/>
      <c r="H1" s="310"/>
      <c r="I1" s="283" t="s">
        <v>164</v>
      </c>
      <c r="J1" s="284"/>
      <c r="K1" s="62"/>
    </row>
    <row r="2" spans="1:14" ht="12.75" customHeight="1">
      <c r="A2" s="306"/>
      <c r="B2" s="307"/>
      <c r="C2" s="311"/>
      <c r="D2" s="311"/>
      <c r="E2" s="311"/>
      <c r="F2" s="311"/>
      <c r="G2" s="311"/>
      <c r="H2" s="311"/>
      <c r="I2" s="280" t="s">
        <v>165</v>
      </c>
      <c r="J2" s="281"/>
      <c r="K2" s="62"/>
    </row>
    <row r="3" spans="1:14" ht="12.75" customHeight="1">
      <c r="A3" s="306"/>
      <c r="B3" s="307"/>
      <c r="C3" s="311"/>
      <c r="D3" s="311"/>
      <c r="E3" s="311"/>
      <c r="F3" s="311"/>
      <c r="G3" s="311"/>
      <c r="H3" s="311"/>
      <c r="I3" s="280" t="s">
        <v>166</v>
      </c>
      <c r="J3" s="281"/>
      <c r="K3" s="62"/>
    </row>
    <row r="4" spans="1:14" ht="12.75" customHeight="1">
      <c r="A4" s="306"/>
      <c r="B4" s="307"/>
      <c r="C4" s="311"/>
      <c r="D4" s="311"/>
      <c r="E4" s="311"/>
      <c r="F4" s="311"/>
      <c r="G4" s="311"/>
      <c r="H4" s="311"/>
      <c r="I4" s="280" t="s">
        <v>175</v>
      </c>
      <c r="J4" s="281"/>
      <c r="K4" s="62"/>
    </row>
    <row r="5" spans="1:14" ht="12.75" customHeight="1">
      <c r="A5" s="306"/>
      <c r="B5" s="307"/>
      <c r="C5" s="311"/>
      <c r="D5" s="311"/>
      <c r="E5" s="311"/>
      <c r="F5" s="311"/>
      <c r="G5" s="311"/>
      <c r="H5" s="311"/>
      <c r="I5" s="285" t="s">
        <v>151</v>
      </c>
      <c r="J5" s="286"/>
      <c r="K5" s="63"/>
    </row>
    <row r="6" spans="1:14" s="11" customFormat="1" ht="13.5" customHeight="1">
      <c r="A6" s="306"/>
      <c r="B6" s="307"/>
      <c r="C6" s="287" t="s">
        <v>167</v>
      </c>
      <c r="D6" s="287"/>
      <c r="E6" s="287" t="s">
        <v>168</v>
      </c>
      <c r="F6" s="287"/>
      <c r="G6" s="287"/>
      <c r="H6" s="287"/>
      <c r="I6" s="287" t="s">
        <v>169</v>
      </c>
      <c r="J6" s="288"/>
      <c r="K6" s="62"/>
    </row>
    <row r="7" spans="1:14" ht="16.5" customHeight="1">
      <c r="A7" s="306"/>
      <c r="B7" s="307"/>
      <c r="C7" s="287" t="s">
        <v>170</v>
      </c>
      <c r="D7" s="287"/>
      <c r="E7" s="287" t="s">
        <v>171</v>
      </c>
      <c r="F7" s="287"/>
      <c r="G7" s="287"/>
      <c r="H7" s="287"/>
      <c r="I7" s="287" t="s">
        <v>173</v>
      </c>
      <c r="J7" s="288"/>
      <c r="K7" s="64"/>
    </row>
    <row r="8" spans="1:14" ht="16.5" customHeight="1">
      <c r="A8" s="308"/>
      <c r="B8" s="309"/>
      <c r="C8" s="292"/>
      <c r="D8" s="292"/>
      <c r="E8" s="292" t="s">
        <v>172</v>
      </c>
      <c r="F8" s="292"/>
      <c r="G8" s="292"/>
      <c r="H8" s="292"/>
      <c r="I8" s="292" t="s">
        <v>174</v>
      </c>
      <c r="J8" s="314"/>
      <c r="K8" s="64"/>
    </row>
    <row r="9" spans="1:14" ht="13.5" customHeight="1">
      <c r="A9" s="297" t="s">
        <v>154</v>
      </c>
      <c r="B9" s="298"/>
      <c r="C9" s="152" t="s">
        <v>197</v>
      </c>
      <c r="D9" s="153"/>
      <c r="E9" s="153"/>
      <c r="F9" s="153"/>
      <c r="G9" s="153"/>
      <c r="H9" s="146"/>
      <c r="I9" s="146"/>
      <c r="J9" s="199"/>
      <c r="K9" s="64"/>
    </row>
    <row r="10" spans="1:14" s="5" customFormat="1" ht="14.25" customHeight="1">
      <c r="A10" s="295" t="s">
        <v>8</v>
      </c>
      <c r="B10" s="296"/>
      <c r="C10" s="278">
        <f>C24</f>
        <v>83799779.610000014</v>
      </c>
      <c r="D10" s="161"/>
      <c r="E10" s="147"/>
      <c r="F10" s="147"/>
      <c r="G10" s="147"/>
      <c r="H10" s="147" t="s">
        <v>119</v>
      </c>
      <c r="I10" s="147"/>
      <c r="J10" s="200"/>
    </row>
    <row r="11" spans="1:14" s="5" customFormat="1" ht="15">
      <c r="A11" s="295" t="s">
        <v>152</v>
      </c>
      <c r="B11" s="296"/>
      <c r="C11" s="160">
        <v>0</v>
      </c>
      <c r="D11" s="162"/>
      <c r="E11" s="163"/>
      <c r="F11" s="163"/>
      <c r="G11" s="163"/>
      <c r="H11" s="163"/>
      <c r="I11" s="163"/>
      <c r="J11" s="201"/>
    </row>
    <row r="12" spans="1:14" s="5" customFormat="1" ht="15">
      <c r="A12" s="295" t="s">
        <v>153</v>
      </c>
      <c r="B12" s="296"/>
      <c r="C12" s="160">
        <f>C10</f>
        <v>83799779.610000014</v>
      </c>
      <c r="D12" s="164"/>
      <c r="E12" s="163"/>
      <c r="F12" s="163"/>
      <c r="G12" s="163"/>
      <c r="H12" s="322" t="s">
        <v>218</v>
      </c>
      <c r="I12" s="322"/>
      <c r="J12" s="201"/>
    </row>
    <row r="13" spans="1:14" s="4" customFormat="1" ht="13.5">
      <c r="A13" s="300" t="s">
        <v>12</v>
      </c>
      <c r="B13" s="301"/>
      <c r="C13" s="165"/>
      <c r="D13" s="166"/>
      <c r="E13" s="166"/>
      <c r="F13" s="166"/>
      <c r="G13" s="166"/>
      <c r="H13" s="166"/>
      <c r="I13" s="166"/>
      <c r="J13" s="202" t="s">
        <v>13</v>
      </c>
    </row>
    <row r="14" spans="1:14" s="8" customFormat="1" ht="13.5" customHeight="1">
      <c r="A14" s="302" t="s">
        <v>51</v>
      </c>
      <c r="B14" s="293" t="s">
        <v>1</v>
      </c>
      <c r="C14" s="293" t="s">
        <v>157</v>
      </c>
      <c r="D14" s="293" t="s">
        <v>11</v>
      </c>
      <c r="E14" s="299" t="s">
        <v>0</v>
      </c>
      <c r="F14" s="299"/>
      <c r="G14" s="299"/>
      <c r="H14" s="293" t="s">
        <v>52</v>
      </c>
      <c r="I14" s="293" t="s">
        <v>53</v>
      </c>
      <c r="J14" s="312" t="s">
        <v>3</v>
      </c>
    </row>
    <row r="15" spans="1:14" s="8" customFormat="1" ht="27.75" customHeight="1" thickBot="1">
      <c r="A15" s="303"/>
      <c r="B15" s="294"/>
      <c r="C15" s="294"/>
      <c r="D15" s="294"/>
      <c r="E15" s="75" t="s">
        <v>2</v>
      </c>
      <c r="F15" s="75" t="s">
        <v>6</v>
      </c>
      <c r="G15" s="75" t="s">
        <v>139</v>
      </c>
      <c r="H15" s="294"/>
      <c r="I15" s="294"/>
      <c r="J15" s="313"/>
    </row>
    <row r="16" spans="1:14" s="8" customFormat="1" ht="25.5" customHeight="1">
      <c r="A16" s="171">
        <v>1</v>
      </c>
      <c r="B16" s="173" t="s">
        <v>198</v>
      </c>
      <c r="C16" s="174">
        <f>+PTOXACTIV!C52</f>
        <v>22000000</v>
      </c>
      <c r="D16" s="323" t="s">
        <v>176</v>
      </c>
      <c r="E16" s="325">
        <v>40969</v>
      </c>
      <c r="F16" s="325">
        <v>41244</v>
      </c>
      <c r="G16" s="323">
        <v>10</v>
      </c>
      <c r="H16" s="327" t="s">
        <v>206</v>
      </c>
      <c r="I16" s="323">
        <v>2</v>
      </c>
      <c r="J16" s="315" t="s">
        <v>207</v>
      </c>
      <c r="L16" s="290"/>
      <c r="M16" s="290"/>
      <c r="N16" s="290"/>
    </row>
    <row r="17" spans="1:14" s="8" customFormat="1" ht="27">
      <c r="A17" s="171">
        <v>2</v>
      </c>
      <c r="B17" s="173" t="s">
        <v>199</v>
      </c>
      <c r="C17" s="174">
        <f>+PTOXACTIV!D52</f>
        <v>30886406.940000009</v>
      </c>
      <c r="D17" s="324"/>
      <c r="E17" s="326"/>
      <c r="F17" s="326"/>
      <c r="G17" s="324"/>
      <c r="H17" s="328"/>
      <c r="I17" s="324"/>
      <c r="J17" s="316"/>
      <c r="L17" s="291"/>
      <c r="M17" s="291"/>
      <c r="N17" s="291"/>
    </row>
    <row r="18" spans="1:14" s="8" customFormat="1" ht="54">
      <c r="A18" s="171">
        <v>3</v>
      </c>
      <c r="B18" s="173" t="s">
        <v>200</v>
      </c>
      <c r="C18" s="174">
        <f>+PTOXACTIV!E52</f>
        <v>0</v>
      </c>
      <c r="D18" s="155"/>
      <c r="E18" s="257"/>
      <c r="F18" s="257"/>
      <c r="G18" s="155"/>
      <c r="H18" s="83" t="s">
        <v>208</v>
      </c>
      <c r="I18" s="175">
        <v>0</v>
      </c>
      <c r="J18" s="156"/>
      <c r="L18" s="290"/>
      <c r="M18" s="290"/>
      <c r="N18" s="290"/>
    </row>
    <row r="19" spans="1:14" s="8" customFormat="1" ht="27">
      <c r="A19" s="176">
        <v>4</v>
      </c>
      <c r="B19" s="173" t="s">
        <v>201</v>
      </c>
      <c r="C19" s="174">
        <f>+PTOXACTIV!F52</f>
        <v>0</v>
      </c>
      <c r="D19" s="155"/>
      <c r="E19" s="257"/>
      <c r="F19" s="257"/>
      <c r="G19" s="155"/>
      <c r="H19" s="143" t="s">
        <v>209</v>
      </c>
      <c r="I19" s="144">
        <v>0</v>
      </c>
      <c r="J19" s="156"/>
      <c r="L19" s="289"/>
      <c r="M19" s="289"/>
      <c r="N19" s="289"/>
    </row>
    <row r="20" spans="1:14" s="4" customFormat="1" ht="27.75" thickBot="1">
      <c r="A20" s="171">
        <v>5</v>
      </c>
      <c r="B20" s="173" t="s">
        <v>202</v>
      </c>
      <c r="C20" s="177">
        <f>+PTOXACTIV!G52</f>
        <v>0</v>
      </c>
      <c r="D20" s="178"/>
      <c r="E20" s="179"/>
      <c r="F20" s="180"/>
      <c r="G20" s="181"/>
      <c r="H20" s="143" t="s">
        <v>210</v>
      </c>
      <c r="I20" s="144">
        <v>0</v>
      </c>
      <c r="J20" s="185"/>
      <c r="K20" s="8"/>
      <c r="L20" s="282"/>
      <c r="M20" s="282"/>
      <c r="N20" s="282"/>
    </row>
    <row r="21" spans="1:14" s="4" customFormat="1" ht="40.5">
      <c r="A21" s="183">
        <v>6</v>
      </c>
      <c r="B21" s="173" t="s">
        <v>203</v>
      </c>
      <c r="C21" s="182">
        <f>+PTOXACTIV!H52</f>
        <v>30913372.670000009</v>
      </c>
      <c r="D21" s="145" t="s">
        <v>176</v>
      </c>
      <c r="E21" s="268">
        <v>40969</v>
      </c>
      <c r="F21" s="268">
        <v>41244</v>
      </c>
      <c r="G21" s="269">
        <v>10</v>
      </c>
      <c r="H21" s="51" t="s">
        <v>211</v>
      </c>
      <c r="I21" s="144">
        <v>2</v>
      </c>
      <c r="J21" s="145"/>
      <c r="K21" s="8"/>
      <c r="L21" s="31"/>
      <c r="M21" s="31"/>
      <c r="N21" s="31"/>
    </row>
    <row r="22" spans="1:14" s="4" customFormat="1" ht="13.5">
      <c r="A22" s="183">
        <v>7</v>
      </c>
      <c r="B22" s="173" t="s">
        <v>204</v>
      </c>
      <c r="C22" s="184">
        <f>+PTOXACTIV!I52</f>
        <v>0</v>
      </c>
      <c r="D22" s="145"/>
      <c r="E22" s="257"/>
      <c r="F22" s="257"/>
      <c r="G22" s="156"/>
      <c r="H22" s="317" t="s">
        <v>212</v>
      </c>
      <c r="I22" s="319">
        <v>0</v>
      </c>
      <c r="J22" s="321"/>
      <c r="K22" s="8"/>
      <c r="L22" s="31"/>
      <c r="M22" s="31"/>
      <c r="N22" s="31"/>
    </row>
    <row r="23" spans="1:14" s="4" customFormat="1" ht="27">
      <c r="A23" s="183">
        <v>8</v>
      </c>
      <c r="B23" s="173" t="s">
        <v>205</v>
      </c>
      <c r="C23" s="184">
        <f>+PTOXACTIV!J52</f>
        <v>0</v>
      </c>
      <c r="D23" s="186"/>
      <c r="E23" s="172"/>
      <c r="F23" s="172"/>
      <c r="G23" s="145"/>
      <c r="H23" s="318"/>
      <c r="I23" s="320"/>
      <c r="J23" s="321"/>
      <c r="K23" s="8"/>
      <c r="L23" s="31"/>
      <c r="M23" s="31"/>
      <c r="N23" s="31"/>
    </row>
    <row r="24" spans="1:14" s="4" customFormat="1" ht="13.5">
      <c r="A24" s="188"/>
      <c r="B24" s="189"/>
      <c r="C24" s="270">
        <f>SUM(C16:C23)</f>
        <v>83799779.610000014</v>
      </c>
      <c r="D24" s="190"/>
      <c r="E24" s="191"/>
      <c r="F24" s="192"/>
      <c r="G24" s="190"/>
      <c r="H24" s="193"/>
      <c r="I24" s="194"/>
      <c r="J24" s="190"/>
    </row>
    <row r="25" spans="1:14" s="4" customFormat="1" ht="16.5">
      <c r="A25" s="195"/>
      <c r="B25" s="195"/>
      <c r="C25" s="196"/>
      <c r="D25" s="197"/>
      <c r="E25" s="198"/>
      <c r="F25" s="197"/>
      <c r="G25" s="197"/>
      <c r="H25" s="55"/>
      <c r="I25" s="55"/>
      <c r="J25" s="198"/>
    </row>
    <row r="26" spans="1:14" s="4" customFormat="1">
      <c r="C26" s="196"/>
      <c r="J26" s="31"/>
    </row>
    <row r="27" spans="1:14" s="4" customFormat="1" ht="11.25">
      <c r="C27" s="266"/>
      <c r="J27" s="31"/>
    </row>
    <row r="28" spans="1:14" s="4" customFormat="1" ht="11.25">
      <c r="J28" s="31"/>
    </row>
    <row r="29" spans="1:14" s="4" customFormat="1" ht="11.25">
      <c r="J29" s="31"/>
    </row>
    <row r="30" spans="1:14" s="4" customFormat="1" ht="11.25">
      <c r="J30" s="31"/>
    </row>
    <row r="31" spans="1:14" s="4" customFormat="1" ht="11.25">
      <c r="J31" s="31"/>
    </row>
    <row r="32" spans="1:14" s="4" customFormat="1" ht="11.25">
      <c r="J32" s="31"/>
    </row>
    <row r="33" spans="10:10" s="4" customFormat="1" ht="11.25">
      <c r="J33" s="31"/>
    </row>
    <row r="34" spans="10:10" s="4" customFormat="1" ht="11.25">
      <c r="J34" s="31"/>
    </row>
    <row r="35" spans="10:10" s="4" customFormat="1" ht="11.25">
      <c r="J35" s="31"/>
    </row>
    <row r="36" spans="10:10" s="4" customFormat="1" ht="11.25">
      <c r="J36" s="31"/>
    </row>
    <row r="37" spans="10:10" s="4" customFormat="1" ht="11.25">
      <c r="J37" s="31"/>
    </row>
    <row r="38" spans="10:10" s="4" customFormat="1" ht="11.25">
      <c r="J38" s="31"/>
    </row>
    <row r="39" spans="10:10" s="4" customFormat="1" ht="11.25">
      <c r="J39" s="31"/>
    </row>
    <row r="40" spans="10:10" s="4" customFormat="1" ht="11.25">
      <c r="J40" s="31"/>
    </row>
    <row r="41" spans="10:10" s="4" customFormat="1" ht="11.25">
      <c r="J41" s="31"/>
    </row>
    <row r="42" spans="10:10" s="4" customFormat="1" ht="11.25">
      <c r="J42" s="31"/>
    </row>
    <row r="43" spans="10:10" s="4" customFormat="1" ht="11.25">
      <c r="J43" s="31"/>
    </row>
    <row r="44" spans="10:10" s="4" customFormat="1" ht="11.25">
      <c r="J44" s="31"/>
    </row>
    <row r="45" spans="10:10" s="4" customFormat="1" ht="11.25">
      <c r="J45" s="31"/>
    </row>
    <row r="46" spans="10:10" s="4" customFormat="1" ht="11.25">
      <c r="J46" s="31"/>
    </row>
    <row r="47" spans="10:10" s="4" customFormat="1" ht="11.25">
      <c r="J47" s="31"/>
    </row>
    <row r="48" spans="10:10" s="4" customFormat="1" ht="11.25">
      <c r="J48" s="31"/>
    </row>
    <row r="49" spans="10:10" s="4" customFormat="1" ht="11.25">
      <c r="J49" s="31"/>
    </row>
    <row r="50" spans="10:10" s="4" customFormat="1" ht="11.25">
      <c r="J50" s="31"/>
    </row>
    <row r="51" spans="10:10" s="4" customFormat="1" ht="11.25">
      <c r="J51" s="31"/>
    </row>
  </sheetData>
  <mergeCells count="45">
    <mergeCell ref="H22:H23"/>
    <mergeCell ref="I22:I23"/>
    <mergeCell ref="J22:J23"/>
    <mergeCell ref="H12:I12"/>
    <mergeCell ref="D16:D17"/>
    <mergeCell ref="E16:E17"/>
    <mergeCell ref="F16:F17"/>
    <mergeCell ref="G16:G17"/>
    <mergeCell ref="H16:H17"/>
    <mergeCell ref="I16:I17"/>
    <mergeCell ref="I14:I15"/>
    <mergeCell ref="E8:H8"/>
    <mergeCell ref="J14:J15"/>
    <mergeCell ref="I8:J8"/>
    <mergeCell ref="J16:J17"/>
    <mergeCell ref="E6:H6"/>
    <mergeCell ref="E7:H7"/>
    <mergeCell ref="C8:D8"/>
    <mergeCell ref="H14:H15"/>
    <mergeCell ref="A11:B11"/>
    <mergeCell ref="A9:B9"/>
    <mergeCell ref="A12:B12"/>
    <mergeCell ref="A10:B10"/>
    <mergeCell ref="E14:G14"/>
    <mergeCell ref="A13:B13"/>
    <mergeCell ref="A14:A15"/>
    <mergeCell ref="B14:B15"/>
    <mergeCell ref="D14:D15"/>
    <mergeCell ref="C14:C15"/>
    <mergeCell ref="A1:B8"/>
    <mergeCell ref="C1:H5"/>
    <mergeCell ref="C6:D6"/>
    <mergeCell ref="C7:D7"/>
    <mergeCell ref="I4:J4"/>
    <mergeCell ref="L20:N20"/>
    <mergeCell ref="I1:J1"/>
    <mergeCell ref="I2:J2"/>
    <mergeCell ref="I3:J3"/>
    <mergeCell ref="I5:J5"/>
    <mergeCell ref="I6:J6"/>
    <mergeCell ref="I7:J7"/>
    <mergeCell ref="L19:N19"/>
    <mergeCell ref="L16:N16"/>
    <mergeCell ref="L18:N18"/>
    <mergeCell ref="L17:N17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1"/>
  <sheetViews>
    <sheetView showGridLines="0" topLeftCell="B4" workbookViewId="0">
      <selection activeCell="C6" sqref="C6:D6"/>
    </sheetView>
  </sheetViews>
  <sheetFormatPr baseColWidth="10" defaultRowHeight="12.75"/>
  <cols>
    <col min="1" max="1" width="5.28515625" style="12" customWidth="1"/>
    <col min="2" max="2" width="24.42578125" style="12" customWidth="1"/>
    <col min="3" max="3" width="19.140625" style="12" customWidth="1"/>
    <col min="4" max="4" width="28" style="12" customWidth="1"/>
    <col min="5" max="5" width="12.5703125" style="12" customWidth="1"/>
    <col min="6" max="7" width="8.85546875" style="12" customWidth="1"/>
    <col min="8" max="8" width="11.42578125" style="12"/>
    <col min="9" max="9" width="12.85546875" style="12" customWidth="1"/>
    <col min="10" max="10" width="13.85546875" style="12" customWidth="1"/>
    <col min="11" max="11" width="8.28515625" style="12" customWidth="1"/>
    <col min="12" max="12" width="21.140625" style="12" customWidth="1"/>
    <col min="13" max="16384" width="11.42578125" style="12"/>
  </cols>
  <sheetData>
    <row r="1" spans="1:11" ht="12.75" customHeight="1">
      <c r="A1" s="304"/>
      <c r="B1" s="305"/>
      <c r="C1" s="335" t="s">
        <v>221</v>
      </c>
      <c r="D1" s="335"/>
      <c r="E1" s="335"/>
      <c r="F1" s="335"/>
      <c r="G1" s="335"/>
      <c r="H1" s="335"/>
      <c r="I1" s="332" t="s">
        <v>164</v>
      </c>
      <c r="J1" s="332"/>
    </row>
    <row r="2" spans="1:11" ht="12.75" customHeight="1">
      <c r="A2" s="306"/>
      <c r="B2" s="307"/>
      <c r="C2" s="335"/>
      <c r="D2" s="335"/>
      <c r="E2" s="335"/>
      <c r="F2" s="335"/>
      <c r="G2" s="335"/>
      <c r="H2" s="335"/>
      <c r="I2" s="332" t="s">
        <v>165</v>
      </c>
      <c r="J2" s="332"/>
    </row>
    <row r="3" spans="1:11" ht="12.75" customHeight="1">
      <c r="A3" s="306"/>
      <c r="B3" s="307"/>
      <c r="C3" s="335"/>
      <c r="D3" s="335"/>
      <c r="E3" s="335"/>
      <c r="F3" s="335"/>
      <c r="G3" s="335"/>
      <c r="H3" s="335"/>
      <c r="I3" s="332" t="s">
        <v>166</v>
      </c>
      <c r="J3" s="332"/>
    </row>
    <row r="4" spans="1:11" ht="12.75" customHeight="1">
      <c r="A4" s="306"/>
      <c r="B4" s="307"/>
      <c r="C4" s="335"/>
      <c r="D4" s="335"/>
      <c r="E4" s="335"/>
      <c r="F4" s="335"/>
      <c r="G4" s="335"/>
      <c r="H4" s="335"/>
      <c r="I4" s="332" t="s">
        <v>175</v>
      </c>
      <c r="J4" s="332"/>
    </row>
    <row r="5" spans="1:11">
      <c r="A5" s="306"/>
      <c r="B5" s="307"/>
      <c r="C5" s="335"/>
      <c r="D5" s="335"/>
      <c r="E5" s="335"/>
      <c r="F5" s="335"/>
      <c r="G5" s="335"/>
      <c r="H5" s="335"/>
      <c r="I5" s="333" t="s">
        <v>151</v>
      </c>
      <c r="J5" s="333"/>
    </row>
    <row r="6" spans="1:11" ht="18" customHeight="1">
      <c r="A6" s="306"/>
      <c r="B6" s="307"/>
      <c r="C6" s="329" t="s">
        <v>167</v>
      </c>
      <c r="D6" s="329"/>
      <c r="E6" s="329" t="s">
        <v>168</v>
      </c>
      <c r="F6" s="329"/>
      <c r="G6" s="329"/>
      <c r="H6" s="329"/>
      <c r="I6" s="329" t="s">
        <v>169</v>
      </c>
      <c r="J6" s="329"/>
    </row>
    <row r="7" spans="1:11" ht="15.75" customHeight="1">
      <c r="A7" s="306"/>
      <c r="B7" s="307"/>
      <c r="C7" s="329" t="s">
        <v>170</v>
      </c>
      <c r="D7" s="329"/>
      <c r="E7" s="329" t="s">
        <v>171</v>
      </c>
      <c r="F7" s="329"/>
      <c r="G7" s="329"/>
      <c r="H7" s="329"/>
      <c r="I7" s="329" t="s">
        <v>173</v>
      </c>
      <c r="J7" s="329"/>
    </row>
    <row r="8" spans="1:11" ht="15.75" customHeight="1">
      <c r="A8" s="308"/>
      <c r="B8" s="309"/>
      <c r="C8" s="329"/>
      <c r="D8" s="329"/>
      <c r="E8" s="329" t="s">
        <v>172</v>
      </c>
      <c r="F8" s="329"/>
      <c r="G8" s="329"/>
      <c r="H8" s="329"/>
      <c r="I8" s="329" t="s">
        <v>174</v>
      </c>
      <c r="J8" s="329"/>
    </row>
    <row r="9" spans="1:11" ht="15.75" customHeight="1">
      <c r="A9" s="334" t="s">
        <v>7</v>
      </c>
      <c r="B9" s="334"/>
      <c r="C9" s="157"/>
      <c r="D9" s="157"/>
      <c r="E9" s="157"/>
      <c r="F9" s="157"/>
      <c r="G9" s="157"/>
      <c r="H9" s="157"/>
      <c r="I9" s="67" t="s">
        <v>119</v>
      </c>
      <c r="J9" s="159">
        <f>'POA-01'!I10</f>
        <v>0</v>
      </c>
      <c r="K9" s="66"/>
    </row>
    <row r="10" spans="1:11" ht="16.5">
      <c r="A10" s="330" t="s">
        <v>8</v>
      </c>
      <c r="B10" s="330"/>
      <c r="C10" s="267">
        <f>'POA-01'!C10</f>
        <v>83799779.610000014</v>
      </c>
      <c r="D10" s="68"/>
      <c r="E10" s="68"/>
      <c r="F10" s="68"/>
      <c r="G10" s="68"/>
      <c r="H10" s="68"/>
      <c r="I10" s="68"/>
      <c r="J10" s="54"/>
    </row>
    <row r="11" spans="1:11" ht="16.5">
      <c r="A11" s="330" t="s">
        <v>155</v>
      </c>
      <c r="B11" s="330"/>
      <c r="C11" s="48">
        <f>'POA-01'!D11</f>
        <v>0</v>
      </c>
      <c r="D11" s="68"/>
      <c r="E11" s="68"/>
      <c r="F11" s="68"/>
      <c r="G11" s="68"/>
      <c r="H11" s="68"/>
      <c r="I11" s="68"/>
      <c r="J11" s="54"/>
    </row>
    <row r="12" spans="1:11" ht="16.5">
      <c r="A12" s="330" t="s">
        <v>153</v>
      </c>
      <c r="B12" s="330"/>
      <c r="C12" s="267">
        <f>C10</f>
        <v>83799779.610000014</v>
      </c>
      <c r="D12" s="68"/>
      <c r="E12" s="68"/>
      <c r="F12" s="68"/>
      <c r="G12" s="68"/>
      <c r="H12" s="68"/>
      <c r="I12" s="68"/>
      <c r="J12" s="54"/>
    </row>
    <row r="13" spans="1:11">
      <c r="A13" s="46"/>
      <c r="B13" s="46"/>
      <c r="C13" s="46"/>
      <c r="D13" s="46"/>
      <c r="E13" s="46"/>
      <c r="F13" s="46"/>
      <c r="G13" s="46"/>
      <c r="H13" s="46"/>
      <c r="I13" s="46"/>
      <c r="J13" s="46"/>
    </row>
    <row r="14" spans="1:11" ht="14.25" thickBot="1">
      <c r="A14" s="69" t="s">
        <v>20</v>
      </c>
      <c r="B14" s="69"/>
      <c r="C14" s="69"/>
      <c r="D14" s="69"/>
      <c r="E14" s="69"/>
      <c r="F14" s="69"/>
      <c r="G14" s="69"/>
      <c r="H14" s="69"/>
      <c r="I14" s="69"/>
      <c r="J14" s="70" t="s">
        <v>21</v>
      </c>
    </row>
    <row r="15" spans="1:11">
      <c r="A15" s="343" t="s">
        <v>51</v>
      </c>
      <c r="B15" s="331" t="s">
        <v>14</v>
      </c>
      <c r="C15" s="331" t="s">
        <v>15</v>
      </c>
      <c r="D15" s="331" t="s">
        <v>16</v>
      </c>
      <c r="E15" s="331" t="s">
        <v>0</v>
      </c>
      <c r="F15" s="331"/>
      <c r="G15" s="331"/>
      <c r="H15" s="331"/>
      <c r="I15" s="338" t="s">
        <v>25</v>
      </c>
      <c r="J15" s="340" t="s">
        <v>18</v>
      </c>
    </row>
    <row r="16" spans="1:11" ht="18">
      <c r="A16" s="344"/>
      <c r="B16" s="342"/>
      <c r="C16" s="342"/>
      <c r="D16" s="342"/>
      <c r="E16" s="154" t="s">
        <v>2</v>
      </c>
      <c r="F16" s="154" t="s">
        <v>4</v>
      </c>
      <c r="G16" s="154" t="s">
        <v>5</v>
      </c>
      <c r="H16" s="154" t="s">
        <v>24</v>
      </c>
      <c r="I16" s="339"/>
      <c r="J16" s="341"/>
    </row>
    <row r="17" spans="1:10">
      <c r="A17" s="337" t="s">
        <v>22</v>
      </c>
      <c r="B17" s="337"/>
      <c r="C17" s="337"/>
      <c r="D17" s="337"/>
      <c r="E17" s="337"/>
      <c r="F17" s="337"/>
      <c r="G17" s="337"/>
      <c r="H17" s="337"/>
      <c r="I17" s="337"/>
      <c r="J17" s="337"/>
    </row>
    <row r="18" spans="1:10" ht="13.5">
      <c r="A18" s="204"/>
      <c r="B18" s="205"/>
      <c r="C18" s="186"/>
      <c r="D18" s="205"/>
      <c r="E18" s="206"/>
      <c r="F18" s="206"/>
      <c r="G18" s="207"/>
      <c r="H18" s="208"/>
      <c r="I18" s="209"/>
      <c r="J18" s="210"/>
    </row>
    <row r="19" spans="1:10">
      <c r="A19" s="1"/>
      <c r="B19" s="2"/>
      <c r="C19" s="2"/>
      <c r="D19" s="2"/>
      <c r="E19" s="2"/>
      <c r="F19" s="38"/>
      <c r="G19" s="39"/>
      <c r="H19" s="1"/>
      <c r="I19" s="40"/>
      <c r="J19" s="71">
        <f t="shared" ref="J19:J20" si="0">+G19*I19</f>
        <v>0</v>
      </c>
    </row>
    <row r="20" spans="1:10">
      <c r="A20" s="1"/>
      <c r="B20" s="2"/>
      <c r="C20" s="2"/>
      <c r="D20" s="2"/>
      <c r="E20" s="2"/>
      <c r="F20" s="38"/>
      <c r="G20" s="39"/>
      <c r="H20" s="1"/>
      <c r="I20" s="40"/>
      <c r="J20" s="71">
        <f t="shared" si="0"/>
        <v>0</v>
      </c>
    </row>
    <row r="21" spans="1:10" ht="12.75" customHeight="1">
      <c r="A21" s="336" t="s">
        <v>23</v>
      </c>
      <c r="B21" s="336"/>
      <c r="C21" s="336"/>
      <c r="D21" s="336"/>
      <c r="E21" s="115"/>
      <c r="F21" s="115"/>
      <c r="G21" s="115"/>
      <c r="H21" s="211"/>
      <c r="I21" s="85" t="s">
        <v>120</v>
      </c>
      <c r="J21" s="212">
        <f>SUM(J18:J20)</f>
        <v>0</v>
      </c>
    </row>
    <row r="22" spans="1:10" ht="54">
      <c r="A22" s="49">
        <v>1</v>
      </c>
      <c r="B22" s="155" t="s">
        <v>213</v>
      </c>
      <c r="C22" s="155" t="s">
        <v>214</v>
      </c>
      <c r="D22" s="80" t="s">
        <v>215</v>
      </c>
      <c r="E22" s="213">
        <v>40909</v>
      </c>
      <c r="F22" s="213">
        <v>41273</v>
      </c>
      <c r="G22" s="214">
        <v>12</v>
      </c>
      <c r="H22" s="208">
        <v>1</v>
      </c>
      <c r="I22" s="275">
        <v>3704381.8966666665</v>
      </c>
      <c r="J22" s="274">
        <f>+G22*I22</f>
        <v>44452582.759999998</v>
      </c>
    </row>
    <row r="23" spans="1:10" ht="40.5">
      <c r="A23" s="79">
        <v>2</v>
      </c>
      <c r="B23" s="83" t="s">
        <v>177</v>
      </c>
      <c r="C23" s="83" t="s">
        <v>178</v>
      </c>
      <c r="D23" s="105" t="s">
        <v>179</v>
      </c>
      <c r="E23" s="213">
        <v>40909</v>
      </c>
      <c r="F23" s="213">
        <v>41273</v>
      </c>
      <c r="G23" s="214">
        <v>12</v>
      </c>
      <c r="H23" s="208">
        <v>0.5</v>
      </c>
      <c r="I23" s="275">
        <f>2395693.59666667/2</f>
        <v>1197846.798333335</v>
      </c>
      <c r="J23" s="275">
        <f>+G23*I23</f>
        <v>14374161.580000021</v>
      </c>
    </row>
    <row r="24" spans="1:10" ht="13.5">
      <c r="A24" s="79"/>
      <c r="B24" s="83"/>
      <c r="C24" s="83"/>
      <c r="D24" s="80"/>
      <c r="E24" s="213"/>
      <c r="F24" s="213"/>
      <c r="G24" s="214"/>
      <c r="H24" s="208"/>
      <c r="I24" s="215"/>
      <c r="J24" s="215"/>
    </row>
    <row r="25" spans="1:10" ht="13.5">
      <c r="A25" s="79"/>
      <c r="B25" s="83"/>
      <c r="C25" s="83"/>
      <c r="D25" s="80"/>
      <c r="E25" s="85"/>
      <c r="F25" s="85"/>
      <c r="G25" s="85"/>
      <c r="H25" s="79"/>
      <c r="I25" s="118">
        <v>0</v>
      </c>
      <c r="J25" s="216">
        <v>0</v>
      </c>
    </row>
    <row r="26" spans="1:10" ht="13.5">
      <c r="A26" s="79"/>
      <c r="B26" s="83"/>
      <c r="C26" s="83"/>
      <c r="D26" s="80"/>
      <c r="E26" s="83"/>
      <c r="F26" s="83"/>
      <c r="G26" s="83"/>
      <c r="H26" s="79"/>
      <c r="I26" s="216">
        <v>0</v>
      </c>
      <c r="J26" s="216">
        <v>0</v>
      </c>
    </row>
    <row r="27" spans="1:10" ht="13.5">
      <c r="A27" s="217"/>
      <c r="B27" s="218"/>
      <c r="C27" s="218"/>
      <c r="D27" s="219"/>
      <c r="E27" s="218"/>
      <c r="F27" s="218"/>
      <c r="G27" s="218"/>
      <c r="H27" s="217"/>
      <c r="I27" s="85" t="s">
        <v>120</v>
      </c>
      <c r="J27" s="220">
        <f>SUM(J22:J26)+1</f>
        <v>58826745.340000018</v>
      </c>
    </row>
    <row r="28" spans="1:10">
      <c r="A28" s="47"/>
      <c r="B28" s="221"/>
      <c r="C28" s="221"/>
      <c r="D28" s="221"/>
      <c r="E28" s="221"/>
      <c r="F28" s="221"/>
      <c r="G28" s="221"/>
      <c r="H28" s="221"/>
      <c r="I28" s="47"/>
      <c r="J28" s="47"/>
    </row>
    <row r="29" spans="1:10">
      <c r="A29" s="47"/>
      <c r="B29" s="47"/>
      <c r="C29" s="47"/>
      <c r="D29" s="47"/>
      <c r="E29" s="47"/>
      <c r="F29" s="47"/>
      <c r="G29" s="47"/>
      <c r="H29" s="47"/>
      <c r="I29" s="222" t="s">
        <v>31</v>
      </c>
      <c r="J29" s="223">
        <f>+J21+J27</f>
        <v>58826745.340000018</v>
      </c>
    </row>
    <row r="30" spans="1:10">
      <c r="A30" s="47"/>
      <c r="B30" s="47"/>
      <c r="C30" s="47"/>
      <c r="D30" s="47"/>
      <c r="E30" s="47"/>
      <c r="F30" s="47"/>
      <c r="G30" s="47"/>
      <c r="H30" s="47"/>
      <c r="I30" s="47"/>
      <c r="J30" s="47"/>
    </row>
    <row r="31" spans="1:10">
      <c r="A31" s="47"/>
      <c r="B31" s="47"/>
      <c r="C31" s="47"/>
      <c r="D31" s="47"/>
      <c r="E31" s="47"/>
      <c r="F31" s="47"/>
      <c r="G31" s="47"/>
      <c r="H31" s="47"/>
      <c r="I31" s="47"/>
      <c r="J31" s="224"/>
    </row>
  </sheetData>
  <mergeCells count="29">
    <mergeCell ref="A21:D21"/>
    <mergeCell ref="A17:J17"/>
    <mergeCell ref="I15:I16"/>
    <mergeCell ref="J15:J16"/>
    <mergeCell ref="D15:D16"/>
    <mergeCell ref="A15:A16"/>
    <mergeCell ref="B15:B16"/>
    <mergeCell ref="C15:C16"/>
    <mergeCell ref="A10:B10"/>
    <mergeCell ref="A12:B12"/>
    <mergeCell ref="E15:H15"/>
    <mergeCell ref="I1:J1"/>
    <mergeCell ref="I2:J2"/>
    <mergeCell ref="I3:J3"/>
    <mergeCell ref="I4:J4"/>
    <mergeCell ref="I5:J5"/>
    <mergeCell ref="C6:D6"/>
    <mergeCell ref="I7:J7"/>
    <mergeCell ref="A9:B9"/>
    <mergeCell ref="A11:B11"/>
    <mergeCell ref="A1:B8"/>
    <mergeCell ref="C1:H5"/>
    <mergeCell ref="C8:D8"/>
    <mergeCell ref="E8:H8"/>
    <mergeCell ref="I8:J8"/>
    <mergeCell ref="E6:H6"/>
    <mergeCell ref="I6:J6"/>
    <mergeCell ref="C7:D7"/>
    <mergeCell ref="E7:H7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1"/>
  <sheetViews>
    <sheetView showGridLines="0" workbookViewId="0">
      <selection activeCell="C6" sqref="C6:D6"/>
    </sheetView>
  </sheetViews>
  <sheetFormatPr baseColWidth="10" defaultRowHeight="12.75"/>
  <cols>
    <col min="1" max="1" width="6" style="3" customWidth="1"/>
    <col min="2" max="2" width="25.7109375" style="3" customWidth="1"/>
    <col min="3" max="3" width="19.28515625" style="3" customWidth="1"/>
    <col min="4" max="4" width="14" style="3" customWidth="1"/>
    <col min="5" max="5" width="10.5703125" style="3" customWidth="1"/>
    <col min="6" max="9" width="12.7109375" style="3" customWidth="1"/>
    <col min="10" max="10" width="16.28515625" style="3" customWidth="1"/>
    <col min="11" max="16384" width="11.42578125" style="3"/>
  </cols>
  <sheetData>
    <row r="1" spans="1:11" ht="12.75" customHeight="1">
      <c r="A1" s="304"/>
      <c r="B1" s="305"/>
      <c r="C1" s="335" t="s">
        <v>221</v>
      </c>
      <c r="D1" s="335"/>
      <c r="E1" s="335"/>
      <c r="F1" s="335"/>
      <c r="G1" s="335"/>
      <c r="H1" s="335"/>
      <c r="I1" s="332" t="s">
        <v>164</v>
      </c>
      <c r="J1" s="332"/>
      <c r="K1" s="72"/>
    </row>
    <row r="2" spans="1:11" ht="16.5" customHeight="1">
      <c r="A2" s="306"/>
      <c r="B2" s="307"/>
      <c r="C2" s="335"/>
      <c r="D2" s="335"/>
      <c r="E2" s="335"/>
      <c r="F2" s="335"/>
      <c r="G2" s="335"/>
      <c r="H2" s="335"/>
      <c r="I2" s="332" t="s">
        <v>165</v>
      </c>
      <c r="J2" s="332"/>
      <c r="K2" s="72"/>
    </row>
    <row r="3" spans="1:11" ht="15.75" customHeight="1">
      <c r="A3" s="306"/>
      <c r="B3" s="307"/>
      <c r="C3" s="335"/>
      <c r="D3" s="335"/>
      <c r="E3" s="335"/>
      <c r="F3" s="335"/>
      <c r="G3" s="335"/>
      <c r="H3" s="335"/>
      <c r="I3" s="332" t="s">
        <v>166</v>
      </c>
      <c r="J3" s="332"/>
      <c r="K3" s="72"/>
    </row>
    <row r="4" spans="1:11" ht="15.75" customHeight="1">
      <c r="A4" s="306"/>
      <c r="B4" s="307"/>
      <c r="C4" s="335"/>
      <c r="D4" s="335"/>
      <c r="E4" s="335"/>
      <c r="F4" s="335"/>
      <c r="G4" s="335"/>
      <c r="H4" s="335"/>
      <c r="I4" s="332" t="s">
        <v>175</v>
      </c>
      <c r="J4" s="332"/>
      <c r="K4" s="72"/>
    </row>
    <row r="5" spans="1:11" ht="12.75" customHeight="1">
      <c r="A5" s="306"/>
      <c r="B5" s="307"/>
      <c r="C5" s="335"/>
      <c r="D5" s="335"/>
      <c r="E5" s="335"/>
      <c r="F5" s="335"/>
      <c r="G5" s="335"/>
      <c r="H5" s="335"/>
      <c r="I5" s="345" t="s">
        <v>151</v>
      </c>
      <c r="J5" s="345"/>
      <c r="K5" s="72"/>
    </row>
    <row r="6" spans="1:11" s="11" customFormat="1" ht="19.5" customHeight="1">
      <c r="A6" s="306"/>
      <c r="B6" s="307"/>
      <c r="C6" s="329" t="s">
        <v>167</v>
      </c>
      <c r="D6" s="329"/>
      <c r="E6" s="329" t="s">
        <v>168</v>
      </c>
      <c r="F6" s="329"/>
      <c r="G6" s="329"/>
      <c r="H6" s="329"/>
      <c r="I6" s="329" t="s">
        <v>169</v>
      </c>
      <c r="J6" s="329"/>
      <c r="K6" s="73"/>
    </row>
    <row r="7" spans="1:11" ht="15" customHeight="1">
      <c r="A7" s="306"/>
      <c r="B7" s="307"/>
      <c r="C7" s="329" t="s">
        <v>170</v>
      </c>
      <c r="D7" s="329"/>
      <c r="E7" s="329" t="s">
        <v>171</v>
      </c>
      <c r="F7" s="329"/>
      <c r="G7" s="329"/>
      <c r="H7" s="329"/>
      <c r="I7" s="329" t="s">
        <v>173</v>
      </c>
      <c r="J7" s="329"/>
      <c r="K7" s="74"/>
    </row>
    <row r="8" spans="1:11" ht="15" customHeight="1">
      <c r="A8" s="308"/>
      <c r="B8" s="309"/>
      <c r="C8" s="329"/>
      <c r="D8" s="329"/>
      <c r="E8" s="329" t="s">
        <v>172</v>
      </c>
      <c r="F8" s="329"/>
      <c r="G8" s="329"/>
      <c r="H8" s="329"/>
      <c r="I8" s="329" t="s">
        <v>174</v>
      </c>
      <c r="J8" s="329"/>
      <c r="K8" s="74"/>
    </row>
    <row r="9" spans="1:11" s="5" customFormat="1" ht="15" customHeight="1">
      <c r="A9" s="334" t="s">
        <v>7</v>
      </c>
      <c r="B9" s="334"/>
      <c r="C9" s="158" t="str">
        <f>+'POA-01'!C9</f>
        <v>SISTEMA DE INFORMACIÓN AMBIENTAL REGIONAL - SIAR</v>
      </c>
      <c r="D9" s="158"/>
      <c r="E9" s="158"/>
      <c r="F9" s="158"/>
      <c r="G9" s="158"/>
      <c r="H9" s="158"/>
      <c r="I9" s="58" t="s">
        <v>119</v>
      </c>
      <c r="J9" s="52">
        <f>'POA-01'!I10</f>
        <v>0</v>
      </c>
      <c r="K9" s="6"/>
    </row>
    <row r="10" spans="1:11" s="5" customFormat="1" ht="15" customHeight="1">
      <c r="A10" s="53"/>
      <c r="B10" s="53"/>
      <c r="C10" s="68"/>
      <c r="D10" s="68"/>
      <c r="E10" s="68"/>
      <c r="F10" s="68"/>
      <c r="G10" s="68"/>
      <c r="H10" s="68"/>
      <c r="I10" s="65"/>
      <c r="J10" s="65"/>
      <c r="K10" s="6"/>
    </row>
    <row r="11" spans="1:11" s="5" customFormat="1" ht="16.5">
      <c r="A11" s="330" t="s">
        <v>8</v>
      </c>
      <c r="B11" s="330"/>
      <c r="C11" s="59">
        <f>SUM(C12:C13)</f>
        <v>83799779.610000014</v>
      </c>
      <c r="D11" s="59"/>
      <c r="E11" s="68"/>
      <c r="F11" s="68"/>
      <c r="G11" s="68"/>
      <c r="H11" s="68"/>
      <c r="I11" s="68"/>
      <c r="J11" s="68"/>
      <c r="K11" s="6"/>
    </row>
    <row r="12" spans="1:11" s="5" customFormat="1" ht="16.5">
      <c r="A12" s="330" t="s">
        <v>155</v>
      </c>
      <c r="B12" s="330"/>
      <c r="C12" s="60">
        <f>'POA-01'!D11</f>
        <v>0</v>
      </c>
      <c r="D12" s="60"/>
      <c r="E12" s="68"/>
      <c r="F12" s="68"/>
      <c r="G12" s="68"/>
      <c r="H12" s="68"/>
      <c r="I12" s="68"/>
      <c r="J12" s="68"/>
      <c r="K12" s="6"/>
    </row>
    <row r="13" spans="1:11" s="5" customFormat="1" ht="16.5">
      <c r="A13" s="330" t="s">
        <v>153</v>
      </c>
      <c r="B13" s="330"/>
      <c r="C13" s="61">
        <f>+'POA-01'!C12</f>
        <v>83799779.610000014</v>
      </c>
      <c r="D13" s="61"/>
      <c r="E13" s="68"/>
      <c r="F13" s="68"/>
      <c r="G13" s="68"/>
      <c r="H13" s="68"/>
      <c r="I13" s="68"/>
      <c r="J13" s="68"/>
      <c r="K13" s="6"/>
    </row>
    <row r="14" spans="1:11" s="5" customFormat="1" ht="16.5">
      <c r="A14" s="55"/>
      <c r="B14" s="55"/>
      <c r="C14" s="55"/>
      <c r="D14" s="55"/>
      <c r="E14" s="55"/>
      <c r="F14" s="55"/>
      <c r="G14" s="55"/>
      <c r="H14" s="55"/>
      <c r="I14" s="55"/>
      <c r="J14" s="55"/>
    </row>
    <row r="15" spans="1:11">
      <c r="A15" s="47"/>
      <c r="B15" s="47"/>
      <c r="C15" s="47"/>
      <c r="D15" s="47"/>
      <c r="E15" s="47"/>
      <c r="F15" s="47"/>
      <c r="G15" s="47"/>
      <c r="H15" s="47"/>
      <c r="I15" s="47"/>
      <c r="J15" s="47"/>
    </row>
    <row r="16" spans="1:11" s="7" customFormat="1" ht="14.25" thickBot="1">
      <c r="A16" s="69" t="s">
        <v>33</v>
      </c>
      <c r="B16" s="69"/>
      <c r="C16" s="69"/>
      <c r="D16" s="69"/>
      <c r="E16" s="69"/>
      <c r="F16" s="69"/>
      <c r="G16" s="69"/>
      <c r="H16" s="69"/>
      <c r="I16" s="69"/>
      <c r="J16" s="70" t="s">
        <v>34</v>
      </c>
    </row>
    <row r="17" spans="1:12" s="8" customFormat="1" ht="14.25" customHeight="1">
      <c r="A17" s="352" t="s">
        <v>51</v>
      </c>
      <c r="B17" s="348" t="s">
        <v>28</v>
      </c>
      <c r="C17" s="348" t="s">
        <v>29</v>
      </c>
      <c r="D17" s="350" t="s">
        <v>162</v>
      </c>
      <c r="E17" s="350" t="s">
        <v>30</v>
      </c>
      <c r="F17" s="347" t="s">
        <v>26</v>
      </c>
      <c r="G17" s="347"/>
      <c r="H17" s="348" t="s">
        <v>27</v>
      </c>
      <c r="I17" s="348"/>
      <c r="J17" s="349" t="s">
        <v>38</v>
      </c>
    </row>
    <row r="18" spans="1:12" s="8" customFormat="1" ht="14.25" thickBot="1">
      <c r="A18" s="303"/>
      <c r="B18" s="351"/>
      <c r="C18" s="351"/>
      <c r="D18" s="294"/>
      <c r="E18" s="294"/>
      <c r="F18" s="75" t="s">
        <v>17</v>
      </c>
      <c r="G18" s="75" t="s">
        <v>31</v>
      </c>
      <c r="H18" s="75" t="s">
        <v>32</v>
      </c>
      <c r="I18" s="75" t="s">
        <v>31</v>
      </c>
      <c r="J18" s="313"/>
    </row>
    <row r="19" spans="1:12" s="4" customFormat="1" ht="13.5">
      <c r="A19" s="76">
        <v>1</v>
      </c>
      <c r="B19" s="77"/>
      <c r="C19" s="77"/>
      <c r="D19" s="77"/>
      <c r="E19" s="76"/>
      <c r="F19" s="78"/>
      <c r="G19" s="78"/>
      <c r="H19" s="87">
        <v>0</v>
      </c>
      <c r="I19" s="87">
        <f t="shared" ref="I19:I28" si="0">+G19*H19</f>
        <v>0</v>
      </c>
      <c r="J19" s="78"/>
      <c r="L19" s="14"/>
    </row>
    <row r="20" spans="1:12" s="4" customFormat="1" ht="13.5">
      <c r="A20" s="79">
        <v>2</v>
      </c>
      <c r="B20" s="80"/>
      <c r="C20" s="80"/>
      <c r="D20" s="77"/>
      <c r="E20" s="76"/>
      <c r="F20" s="81"/>
      <c r="G20" s="81"/>
      <c r="H20" s="88">
        <v>0</v>
      </c>
      <c r="I20" s="88">
        <f t="shared" si="0"/>
        <v>0</v>
      </c>
      <c r="J20" s="78"/>
      <c r="L20" s="14"/>
    </row>
    <row r="21" spans="1:12" s="4" customFormat="1" ht="13.5">
      <c r="A21" s="79">
        <v>3</v>
      </c>
      <c r="B21" s="80"/>
      <c r="C21" s="80"/>
      <c r="D21" s="77"/>
      <c r="E21" s="76"/>
      <c r="F21" s="81"/>
      <c r="G21" s="81"/>
      <c r="H21" s="88">
        <v>0</v>
      </c>
      <c r="I21" s="88">
        <f t="shared" si="0"/>
        <v>0</v>
      </c>
      <c r="J21" s="78"/>
    </row>
    <row r="22" spans="1:12" s="4" customFormat="1" ht="13.5">
      <c r="A22" s="79">
        <v>4</v>
      </c>
      <c r="B22" s="80"/>
      <c r="C22" s="80"/>
      <c r="D22" s="77"/>
      <c r="E22" s="76"/>
      <c r="F22" s="81"/>
      <c r="G22" s="81"/>
      <c r="H22" s="88">
        <v>0</v>
      </c>
      <c r="I22" s="88">
        <f t="shared" si="0"/>
        <v>0</v>
      </c>
      <c r="J22" s="78"/>
      <c r="L22" s="14"/>
    </row>
    <row r="23" spans="1:12" s="4" customFormat="1" ht="13.5">
      <c r="A23" s="79">
        <v>5</v>
      </c>
      <c r="B23" s="80"/>
      <c r="C23" s="80"/>
      <c r="D23" s="77"/>
      <c r="E23" s="76"/>
      <c r="F23" s="81"/>
      <c r="G23" s="81"/>
      <c r="H23" s="88">
        <v>0</v>
      </c>
      <c r="I23" s="88">
        <f t="shared" si="0"/>
        <v>0</v>
      </c>
      <c r="J23" s="78"/>
      <c r="L23" s="14"/>
    </row>
    <row r="24" spans="1:12" s="4" customFormat="1" ht="13.5">
      <c r="A24" s="79">
        <v>6</v>
      </c>
      <c r="B24" s="80"/>
      <c r="C24" s="80"/>
      <c r="D24" s="77"/>
      <c r="E24" s="76"/>
      <c r="F24" s="81"/>
      <c r="G24" s="81"/>
      <c r="H24" s="88">
        <v>0</v>
      </c>
      <c r="I24" s="88">
        <f t="shared" si="0"/>
        <v>0</v>
      </c>
      <c r="J24" s="78"/>
      <c r="L24" s="14"/>
    </row>
    <row r="25" spans="1:12" s="4" customFormat="1" ht="13.5">
      <c r="A25" s="79">
        <v>7</v>
      </c>
      <c r="B25" s="80"/>
      <c r="C25" s="80"/>
      <c r="D25" s="77"/>
      <c r="E25" s="76"/>
      <c r="F25" s="81"/>
      <c r="G25" s="81"/>
      <c r="H25" s="88">
        <v>0</v>
      </c>
      <c r="I25" s="88">
        <f t="shared" si="0"/>
        <v>0</v>
      </c>
      <c r="J25" s="78"/>
    </row>
    <row r="26" spans="1:12" s="4" customFormat="1" ht="13.5">
      <c r="A26" s="79">
        <v>8</v>
      </c>
      <c r="B26" s="80"/>
      <c r="C26" s="80"/>
      <c r="D26" s="77"/>
      <c r="E26" s="76"/>
      <c r="F26" s="82"/>
      <c r="G26" s="81"/>
      <c r="H26" s="88">
        <v>0</v>
      </c>
      <c r="I26" s="88">
        <f t="shared" si="0"/>
        <v>0</v>
      </c>
      <c r="J26" s="78"/>
      <c r="L26" s="14"/>
    </row>
    <row r="27" spans="1:12" s="4" customFormat="1" ht="13.5">
      <c r="A27" s="79">
        <v>9</v>
      </c>
      <c r="B27" s="80"/>
      <c r="C27" s="80"/>
      <c r="D27" s="77"/>
      <c r="E27" s="76"/>
      <c r="F27" s="82"/>
      <c r="G27" s="81"/>
      <c r="H27" s="88">
        <v>0</v>
      </c>
      <c r="I27" s="88">
        <f t="shared" si="0"/>
        <v>0</v>
      </c>
      <c r="J27" s="78"/>
      <c r="L27" s="14"/>
    </row>
    <row r="28" spans="1:12" s="4" customFormat="1" ht="13.5">
      <c r="A28" s="79"/>
      <c r="B28" s="80"/>
      <c r="C28" s="80"/>
      <c r="D28" s="80"/>
      <c r="E28" s="83"/>
      <c r="F28" s="82"/>
      <c r="G28" s="82"/>
      <c r="H28" s="88">
        <v>0</v>
      </c>
      <c r="I28" s="88">
        <f t="shared" si="0"/>
        <v>0</v>
      </c>
      <c r="J28" s="82"/>
    </row>
    <row r="29" spans="1:12" s="4" customFormat="1" ht="13.5">
      <c r="A29" s="346" t="s">
        <v>19</v>
      </c>
      <c r="B29" s="346"/>
      <c r="C29" s="85"/>
      <c r="D29" s="85"/>
      <c r="E29" s="84"/>
      <c r="F29" s="86"/>
      <c r="G29" s="86"/>
      <c r="H29" s="89">
        <v>0</v>
      </c>
      <c r="I29" s="89">
        <f>SUM(I19:I28)</f>
        <v>0</v>
      </c>
      <c r="J29" s="86"/>
      <c r="L29" s="14"/>
    </row>
    <row r="31" spans="1:12">
      <c r="I31" s="44"/>
    </row>
  </sheetData>
  <mergeCells count="29">
    <mergeCell ref="J17:J18"/>
    <mergeCell ref="E17:E18"/>
    <mergeCell ref="B17:B18"/>
    <mergeCell ref="A17:A18"/>
    <mergeCell ref="C17:C18"/>
    <mergeCell ref="D17:D18"/>
    <mergeCell ref="E8:H8"/>
    <mergeCell ref="I8:J8"/>
    <mergeCell ref="C6:D6"/>
    <mergeCell ref="E6:H6"/>
    <mergeCell ref="I6:J6"/>
    <mergeCell ref="C7:D7"/>
    <mergeCell ref="E7:H7"/>
    <mergeCell ref="I5:J5"/>
    <mergeCell ref="A29:B29"/>
    <mergeCell ref="A11:B11"/>
    <mergeCell ref="F17:G17"/>
    <mergeCell ref="H17:I17"/>
    <mergeCell ref="A9:B9"/>
    <mergeCell ref="A13:B13"/>
    <mergeCell ref="A1:B8"/>
    <mergeCell ref="A12:B12"/>
    <mergeCell ref="C1:H5"/>
    <mergeCell ref="I1:J1"/>
    <mergeCell ref="I2:J2"/>
    <mergeCell ref="I7:J7"/>
    <mergeCell ref="I4:J4"/>
    <mergeCell ref="I3:J3"/>
    <mergeCell ref="C8:D8"/>
  </mergeCells>
  <phoneticPr fontId="0" type="noConversion"/>
  <printOptions horizontalCentered="1" verticalCentered="1"/>
  <pageMargins left="0.78740157480314965" right="0.98425196850393704" top="0.98425196850393704" bottom="0.98425196850393704" header="0" footer="0"/>
  <pageSetup paperSize="5" scale="9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9"/>
  <sheetViews>
    <sheetView showGridLines="0" workbookViewId="0">
      <selection activeCell="C6" sqref="C6:D6"/>
    </sheetView>
  </sheetViews>
  <sheetFormatPr baseColWidth="10" defaultRowHeight="12.75"/>
  <cols>
    <col min="1" max="1" width="5.140625" style="3" customWidth="1"/>
    <col min="2" max="2" width="22.7109375" style="3" customWidth="1"/>
    <col min="3" max="3" width="20.140625" style="3" customWidth="1"/>
    <col min="4" max="4" width="12.5703125" style="3" customWidth="1"/>
    <col min="5" max="5" width="8.28515625" style="3" customWidth="1"/>
    <col min="6" max="6" width="10.28515625" style="3" customWidth="1"/>
    <col min="7" max="7" width="14.140625" style="3" customWidth="1"/>
    <col min="8" max="8" width="15" style="3" customWidth="1"/>
    <col min="9" max="9" width="15.7109375" style="3" customWidth="1"/>
    <col min="10" max="10" width="6.7109375" style="3" customWidth="1"/>
    <col min="11" max="16384" width="11.42578125" style="3"/>
  </cols>
  <sheetData>
    <row r="1" spans="1:11" ht="16.5" customHeight="1">
      <c r="A1" s="304"/>
      <c r="B1" s="305"/>
      <c r="C1" s="335" t="str">
        <f>+'POA-02'!C1:H5</f>
        <v xml:space="preserve">PLAN OPERATIVO ANUAL DE INVERSIONES - POA - 2012 </v>
      </c>
      <c r="D1" s="335"/>
      <c r="E1" s="335"/>
      <c r="F1" s="335"/>
      <c r="G1" s="335"/>
      <c r="H1" s="335"/>
      <c r="I1" s="332" t="s">
        <v>164</v>
      </c>
      <c r="J1" s="332"/>
    </row>
    <row r="2" spans="1:11" ht="15" customHeight="1">
      <c r="A2" s="306"/>
      <c r="B2" s="307"/>
      <c r="C2" s="335"/>
      <c r="D2" s="335"/>
      <c r="E2" s="335"/>
      <c r="F2" s="335"/>
      <c r="G2" s="335"/>
      <c r="H2" s="335"/>
      <c r="I2" s="332" t="s">
        <v>165</v>
      </c>
      <c r="J2" s="332"/>
    </row>
    <row r="3" spans="1:11" ht="14.25" customHeight="1">
      <c r="A3" s="306"/>
      <c r="B3" s="307"/>
      <c r="C3" s="335"/>
      <c r="D3" s="335"/>
      <c r="E3" s="335"/>
      <c r="F3" s="335"/>
      <c r="G3" s="335"/>
      <c r="H3" s="335"/>
      <c r="I3" s="332" t="s">
        <v>166</v>
      </c>
      <c r="J3" s="332"/>
    </row>
    <row r="4" spans="1:11" ht="14.25" customHeight="1">
      <c r="A4" s="306"/>
      <c r="B4" s="307"/>
      <c r="C4" s="335"/>
      <c r="D4" s="335"/>
      <c r="E4" s="335"/>
      <c r="F4" s="335"/>
      <c r="G4" s="335"/>
      <c r="H4" s="335"/>
      <c r="I4" s="332" t="s">
        <v>175</v>
      </c>
      <c r="J4" s="332"/>
    </row>
    <row r="5" spans="1:11" ht="15" customHeight="1">
      <c r="A5" s="306"/>
      <c r="B5" s="307"/>
      <c r="C5" s="335"/>
      <c r="D5" s="335"/>
      <c r="E5" s="335"/>
      <c r="F5" s="335"/>
      <c r="G5" s="335"/>
      <c r="H5" s="335"/>
      <c r="I5" s="345" t="s">
        <v>151</v>
      </c>
      <c r="J5" s="345"/>
    </row>
    <row r="6" spans="1:11" s="11" customFormat="1" ht="19.5" customHeight="1">
      <c r="A6" s="306"/>
      <c r="B6" s="307"/>
      <c r="C6" s="329" t="s">
        <v>167</v>
      </c>
      <c r="D6" s="329"/>
      <c r="E6" s="329" t="s">
        <v>168</v>
      </c>
      <c r="F6" s="329"/>
      <c r="G6" s="329"/>
      <c r="H6" s="329"/>
      <c r="I6" s="329" t="s">
        <v>169</v>
      </c>
      <c r="J6" s="329"/>
      <c r="K6" s="10"/>
    </row>
    <row r="7" spans="1:11" s="5" customFormat="1" ht="14.25" customHeight="1">
      <c r="A7" s="306"/>
      <c r="B7" s="307"/>
      <c r="C7" s="329" t="s">
        <v>170</v>
      </c>
      <c r="D7" s="329"/>
      <c r="E7" s="329" t="s">
        <v>171</v>
      </c>
      <c r="F7" s="329"/>
      <c r="G7" s="329"/>
      <c r="H7" s="329"/>
      <c r="I7" s="329" t="s">
        <v>173</v>
      </c>
      <c r="J7" s="329"/>
      <c r="K7" s="6"/>
    </row>
    <row r="8" spans="1:11" s="5" customFormat="1" ht="14.25" customHeight="1">
      <c r="A8" s="308"/>
      <c r="B8" s="309"/>
      <c r="C8" s="329"/>
      <c r="D8" s="329"/>
      <c r="E8" s="329" t="s">
        <v>172</v>
      </c>
      <c r="F8" s="329"/>
      <c r="G8" s="329"/>
      <c r="H8" s="329"/>
      <c r="I8" s="329" t="s">
        <v>174</v>
      </c>
      <c r="J8" s="329"/>
      <c r="K8" s="6"/>
    </row>
    <row r="9" spans="1:11" s="5" customFormat="1" ht="15" customHeight="1">
      <c r="A9" s="353" t="s">
        <v>156</v>
      </c>
      <c r="B9" s="353"/>
      <c r="C9" s="354" t="str">
        <f>+'POA-01'!C9</f>
        <v>SISTEMA DE INFORMACIÓN AMBIENTAL REGIONAL - SIAR</v>
      </c>
      <c r="D9" s="354"/>
      <c r="E9" s="354"/>
      <c r="F9" s="354"/>
      <c r="G9" s="354"/>
      <c r="H9" s="354"/>
      <c r="I9" s="123" t="s">
        <v>119</v>
      </c>
      <c r="J9" s="68"/>
      <c r="K9" s="6"/>
    </row>
    <row r="10" spans="1:11" s="5" customFormat="1" ht="16.5">
      <c r="A10" s="330" t="s">
        <v>8</v>
      </c>
      <c r="B10" s="330"/>
      <c r="C10" s="59">
        <f>'POA-01'!C10</f>
        <v>83799779.610000014</v>
      </c>
      <c r="D10" s="59"/>
      <c r="E10" s="68"/>
      <c r="F10" s="68"/>
      <c r="G10" s="68"/>
      <c r="H10" s="68"/>
      <c r="I10" s="68"/>
      <c r="J10" s="68"/>
      <c r="K10" s="6"/>
    </row>
    <row r="11" spans="1:11" s="5" customFormat="1" ht="16.5">
      <c r="A11" s="330" t="s">
        <v>150</v>
      </c>
      <c r="B11" s="330"/>
      <c r="C11" s="57">
        <f>'POA-01'!D11</f>
        <v>0</v>
      </c>
      <c r="D11" s="57"/>
      <c r="E11" s="68"/>
      <c r="F11" s="68"/>
      <c r="G11" s="68"/>
      <c r="H11" s="68"/>
      <c r="I11" s="68"/>
      <c r="J11" s="68"/>
      <c r="K11" s="6"/>
    </row>
    <row r="12" spans="1:11" s="5" customFormat="1" ht="16.5">
      <c r="A12" s="330" t="s">
        <v>9</v>
      </c>
      <c r="B12" s="330"/>
      <c r="C12" s="60">
        <f>C10</f>
        <v>83799779.610000014</v>
      </c>
      <c r="D12" s="60"/>
      <c r="E12" s="68"/>
      <c r="F12" s="68"/>
      <c r="G12" s="68"/>
      <c r="H12" s="68"/>
      <c r="I12" s="68"/>
      <c r="J12" s="68"/>
      <c r="K12" s="6"/>
    </row>
    <row r="13" spans="1:11" s="4" customFormat="1" ht="13.5">
      <c r="A13" s="90"/>
      <c r="B13" s="90"/>
      <c r="C13" s="90"/>
      <c r="D13" s="90"/>
      <c r="E13" s="90"/>
      <c r="F13" s="90"/>
      <c r="G13" s="90"/>
      <c r="H13" s="90"/>
      <c r="I13" s="90"/>
      <c r="J13" s="90"/>
    </row>
    <row r="14" spans="1:11" s="7" customFormat="1" ht="14.25" thickBot="1">
      <c r="A14" s="91" t="s">
        <v>36</v>
      </c>
      <c r="B14" s="69"/>
      <c r="C14" s="69"/>
      <c r="D14" s="69"/>
      <c r="E14" s="69"/>
      <c r="F14" s="69"/>
      <c r="G14" s="69"/>
      <c r="H14" s="69"/>
      <c r="I14" s="70" t="s">
        <v>37</v>
      </c>
      <c r="J14" s="69"/>
    </row>
    <row r="15" spans="1:11" s="8" customFormat="1" ht="27.75" thickBot="1">
      <c r="A15" s="92" t="s">
        <v>51</v>
      </c>
      <c r="B15" s="93" t="s">
        <v>35</v>
      </c>
      <c r="C15" s="93" t="s">
        <v>29</v>
      </c>
      <c r="D15" s="93" t="s">
        <v>163</v>
      </c>
      <c r="E15" s="94" t="s">
        <v>30</v>
      </c>
      <c r="F15" s="94" t="s">
        <v>26</v>
      </c>
      <c r="G15" s="94" t="s">
        <v>41</v>
      </c>
      <c r="H15" s="94" t="s">
        <v>40</v>
      </c>
      <c r="I15" s="95" t="s">
        <v>39</v>
      </c>
      <c r="J15" s="96"/>
    </row>
    <row r="16" spans="1:11" s="8" customFormat="1" ht="13.5">
      <c r="A16" s="97">
        <v>1</v>
      </c>
      <c r="B16" s="98"/>
      <c r="C16" s="99"/>
      <c r="D16" s="99"/>
      <c r="E16" s="100"/>
      <c r="F16" s="101"/>
      <c r="G16" s="102"/>
      <c r="H16" s="100"/>
      <c r="I16" s="103"/>
      <c r="J16" s="104"/>
    </row>
    <row r="17" spans="1:10" s="8" customFormat="1" ht="13.5">
      <c r="A17" s="49">
        <v>2</v>
      </c>
      <c r="B17" s="98"/>
      <c r="C17" s="105"/>
      <c r="D17" s="105"/>
      <c r="E17" s="102"/>
      <c r="F17" s="106"/>
      <c r="G17" s="102"/>
      <c r="H17" s="100"/>
      <c r="I17" s="103"/>
      <c r="J17" s="96"/>
    </row>
    <row r="18" spans="1:10" s="8" customFormat="1" ht="13.5">
      <c r="A18" s="49">
        <v>3</v>
      </c>
      <c r="B18" s="107"/>
      <c r="C18" s="105"/>
      <c r="D18" s="105"/>
      <c r="E18" s="102"/>
      <c r="F18" s="106"/>
      <c r="G18" s="102"/>
      <c r="H18" s="100"/>
      <c r="I18" s="106"/>
      <c r="J18" s="96"/>
    </row>
    <row r="19" spans="1:10" s="8" customFormat="1" ht="13.5">
      <c r="A19" s="49">
        <v>4</v>
      </c>
      <c r="B19" s="108"/>
      <c r="C19" s="105"/>
      <c r="D19" s="105"/>
      <c r="E19" s="102"/>
      <c r="F19" s="106"/>
      <c r="G19" s="109"/>
      <c r="H19" s="100"/>
      <c r="I19" s="110"/>
      <c r="J19" s="96"/>
    </row>
    <row r="20" spans="1:10" s="8" customFormat="1" ht="13.5">
      <c r="A20" s="49">
        <v>5</v>
      </c>
      <c r="B20" s="111"/>
      <c r="C20" s="105"/>
      <c r="D20" s="105"/>
      <c r="E20" s="102"/>
      <c r="F20" s="106"/>
      <c r="G20" s="112"/>
      <c r="H20" s="100"/>
      <c r="I20" s="110"/>
      <c r="J20" s="96"/>
    </row>
    <row r="21" spans="1:10" s="8" customFormat="1" ht="13.5">
      <c r="A21" s="49">
        <v>6</v>
      </c>
      <c r="B21" s="111"/>
      <c r="C21" s="105"/>
      <c r="D21" s="105"/>
      <c r="E21" s="102"/>
      <c r="F21" s="106"/>
      <c r="G21" s="113"/>
      <c r="H21" s="102"/>
      <c r="I21" s="110"/>
      <c r="J21" s="96"/>
    </row>
    <row r="22" spans="1:10" s="8" customFormat="1" ht="13.5">
      <c r="A22" s="49">
        <v>7</v>
      </c>
      <c r="B22" s="50"/>
      <c r="C22" s="105"/>
      <c r="D22" s="105"/>
      <c r="E22" s="102"/>
      <c r="F22" s="106"/>
      <c r="G22" s="113"/>
      <c r="H22" s="102"/>
      <c r="I22" s="110"/>
      <c r="J22" s="96"/>
    </row>
    <row r="23" spans="1:10" s="4" customFormat="1" ht="13.5">
      <c r="A23" s="83"/>
      <c r="B23" s="80"/>
      <c r="C23" s="114"/>
      <c r="D23" s="114"/>
      <c r="E23" s="82"/>
      <c r="F23" s="82"/>
      <c r="G23" s="82"/>
      <c r="H23" s="82"/>
      <c r="I23" s="82"/>
      <c r="J23" s="90"/>
    </row>
    <row r="24" spans="1:10" s="4" customFormat="1" ht="13.5">
      <c r="A24" s="115"/>
      <c r="B24" s="115"/>
      <c r="C24" s="115"/>
      <c r="D24" s="115"/>
      <c r="E24" s="116"/>
      <c r="F24" s="116"/>
      <c r="G24" s="86" t="s">
        <v>31</v>
      </c>
      <c r="H24" s="86">
        <f>SUM(H16:H23)</f>
        <v>0</v>
      </c>
      <c r="I24" s="86"/>
      <c r="J24" s="90"/>
    </row>
    <row r="25" spans="1:10" s="4" customFormat="1" ht="11.25">
      <c r="E25" s="14"/>
      <c r="F25" s="14"/>
      <c r="G25" s="14"/>
      <c r="H25" s="14"/>
      <c r="I25" s="14"/>
    </row>
    <row r="26" spans="1:10" s="4" customFormat="1" ht="11.25"/>
    <row r="27" spans="1:10" s="4" customFormat="1" ht="11.25"/>
    <row r="28" spans="1:10" s="4" customFormat="1" ht="11.25">
      <c r="H28" s="41"/>
    </row>
    <row r="29" spans="1:10" s="4" customFormat="1" ht="11.25"/>
  </sheetData>
  <mergeCells count="21">
    <mergeCell ref="A12:B12"/>
    <mergeCell ref="A9:B9"/>
    <mergeCell ref="A10:B10"/>
    <mergeCell ref="C7:D7"/>
    <mergeCell ref="E7:H7"/>
    <mergeCell ref="C9:H9"/>
    <mergeCell ref="I3:J3"/>
    <mergeCell ref="A11:B11"/>
    <mergeCell ref="I7:J7"/>
    <mergeCell ref="A1:B8"/>
    <mergeCell ref="C1:H5"/>
    <mergeCell ref="C8:D8"/>
    <mergeCell ref="E8:H8"/>
    <mergeCell ref="I8:J8"/>
    <mergeCell ref="C6:D6"/>
    <mergeCell ref="I1:J1"/>
    <mergeCell ref="I2:J2"/>
    <mergeCell ref="I4:J4"/>
    <mergeCell ref="I5:J5"/>
    <mergeCell ref="I6:J6"/>
    <mergeCell ref="E6:H6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112"/>
  <sheetViews>
    <sheetView showGridLines="0" workbookViewId="0">
      <selection activeCell="C24" sqref="C24"/>
    </sheetView>
  </sheetViews>
  <sheetFormatPr baseColWidth="10" defaultRowHeight="12.75"/>
  <cols>
    <col min="1" max="1" width="5.5703125" style="3" customWidth="1"/>
    <col min="2" max="2" width="32.7109375" style="3" customWidth="1"/>
    <col min="3" max="3" width="16.7109375" style="3" customWidth="1"/>
    <col min="4" max="5" width="7.28515625" style="3" customWidth="1"/>
    <col min="6" max="6" width="8.28515625" style="3" customWidth="1"/>
    <col min="7" max="7" width="15.7109375" style="3" customWidth="1"/>
    <col min="8" max="8" width="19.140625" style="3" customWidth="1"/>
    <col min="9" max="9" width="22.5703125" style="3" customWidth="1"/>
    <col min="10" max="10" width="1.85546875" style="3" customWidth="1"/>
    <col min="11" max="11" width="17.42578125" style="3" customWidth="1"/>
    <col min="12" max="12" width="11.42578125" style="3"/>
    <col min="13" max="13" width="12.7109375" style="3" bestFit="1" customWidth="1"/>
    <col min="14" max="16384" width="11.42578125" style="3"/>
  </cols>
  <sheetData>
    <row r="1" spans="1:10" s="4" customFormat="1" ht="12" customHeight="1">
      <c r="A1" s="304"/>
      <c r="B1" s="305"/>
      <c r="C1" s="335" t="str">
        <f>+'POA-02'!C1:H5</f>
        <v xml:space="preserve">PLAN OPERATIVO ANUAL DE INVERSIONES - POA - 2012 </v>
      </c>
      <c r="D1" s="335"/>
      <c r="E1" s="335"/>
      <c r="F1" s="335"/>
      <c r="G1" s="335"/>
      <c r="H1" s="335"/>
      <c r="I1" s="332" t="s">
        <v>164</v>
      </c>
      <c r="J1" s="332"/>
    </row>
    <row r="2" spans="1:10" s="4" customFormat="1" ht="13.5" customHeight="1">
      <c r="A2" s="306"/>
      <c r="B2" s="307"/>
      <c r="C2" s="335"/>
      <c r="D2" s="335"/>
      <c r="E2" s="335"/>
      <c r="F2" s="335"/>
      <c r="G2" s="335"/>
      <c r="H2" s="335"/>
      <c r="I2" s="332" t="s">
        <v>165</v>
      </c>
      <c r="J2" s="332"/>
    </row>
    <row r="3" spans="1:10" s="4" customFormat="1" ht="13.5" customHeight="1">
      <c r="A3" s="306"/>
      <c r="B3" s="307"/>
      <c r="C3" s="335"/>
      <c r="D3" s="335"/>
      <c r="E3" s="335"/>
      <c r="F3" s="335"/>
      <c r="G3" s="335"/>
      <c r="H3" s="335"/>
      <c r="I3" s="332" t="s">
        <v>166</v>
      </c>
      <c r="J3" s="332"/>
    </row>
    <row r="4" spans="1:10" s="4" customFormat="1" ht="13.5" customHeight="1">
      <c r="A4" s="306"/>
      <c r="B4" s="307"/>
      <c r="C4" s="335"/>
      <c r="D4" s="335"/>
      <c r="E4" s="335"/>
      <c r="F4" s="335"/>
      <c r="G4" s="335"/>
      <c r="H4" s="335"/>
      <c r="I4" s="332" t="s">
        <v>175</v>
      </c>
      <c r="J4" s="332"/>
    </row>
    <row r="5" spans="1:10" s="4" customFormat="1" ht="12.75" customHeight="1">
      <c r="A5" s="306"/>
      <c r="B5" s="307"/>
      <c r="C5" s="335"/>
      <c r="D5" s="335"/>
      <c r="E5" s="335"/>
      <c r="F5" s="335"/>
      <c r="G5" s="335"/>
      <c r="H5" s="335"/>
      <c r="I5" s="333" t="s">
        <v>151</v>
      </c>
      <c r="J5" s="333"/>
    </row>
    <row r="6" spans="1:10" s="4" customFormat="1" ht="15.75" customHeight="1">
      <c r="A6" s="306"/>
      <c r="B6" s="307"/>
      <c r="C6" s="329" t="s">
        <v>167</v>
      </c>
      <c r="D6" s="329"/>
      <c r="E6" s="329" t="s">
        <v>168</v>
      </c>
      <c r="F6" s="329"/>
      <c r="G6" s="329"/>
      <c r="H6" s="329"/>
      <c r="I6" s="329" t="s">
        <v>169</v>
      </c>
      <c r="J6" s="329"/>
    </row>
    <row r="7" spans="1:10" s="4" customFormat="1" ht="17.25" customHeight="1">
      <c r="A7" s="306"/>
      <c r="B7" s="307"/>
      <c r="C7" s="356" t="s">
        <v>170</v>
      </c>
      <c r="D7" s="356"/>
      <c r="E7" s="329" t="s">
        <v>171</v>
      </c>
      <c r="F7" s="329"/>
      <c r="G7" s="329"/>
      <c r="H7" s="329"/>
      <c r="I7" s="329" t="s">
        <v>173</v>
      </c>
      <c r="J7" s="329"/>
    </row>
    <row r="8" spans="1:10" s="4" customFormat="1" ht="17.25" customHeight="1">
      <c r="A8" s="308"/>
      <c r="B8" s="309"/>
      <c r="C8" s="356"/>
      <c r="D8" s="356"/>
      <c r="E8" s="329" t="s">
        <v>172</v>
      </c>
      <c r="F8" s="329"/>
      <c r="G8" s="329"/>
      <c r="H8" s="329"/>
      <c r="I8" s="329" t="s">
        <v>174</v>
      </c>
      <c r="J8" s="329"/>
    </row>
    <row r="9" spans="1:10" s="4" customFormat="1" ht="20.25" customHeight="1">
      <c r="A9" s="138" t="s">
        <v>7</v>
      </c>
      <c r="B9" s="138"/>
      <c r="C9" s="366" t="str">
        <f>+'POA-01'!C9</f>
        <v>SISTEMA DE INFORMACIÓN AMBIENTAL REGIONAL - SIAR</v>
      </c>
      <c r="D9" s="366"/>
      <c r="E9" s="366"/>
      <c r="F9" s="366"/>
      <c r="G9" s="366"/>
      <c r="H9" s="366"/>
      <c r="I9" s="123" t="s">
        <v>119</v>
      </c>
    </row>
    <row r="10" spans="1:10" s="4" customFormat="1" ht="16.5">
      <c r="A10" s="330" t="s">
        <v>8</v>
      </c>
      <c r="B10" s="330"/>
      <c r="C10" s="59">
        <f>SUM(C11:C12)</f>
        <v>83799779.610000014</v>
      </c>
      <c r="D10" s="68"/>
      <c r="E10" s="68"/>
      <c r="F10" s="68"/>
      <c r="G10" s="68"/>
      <c r="H10" s="68"/>
      <c r="I10" s="68"/>
    </row>
    <row r="11" spans="1:10" s="4" customFormat="1" ht="16.5">
      <c r="A11" s="330" t="s">
        <v>10</v>
      </c>
      <c r="B11" s="330"/>
      <c r="C11" s="61">
        <f>'POA-01'!D11</f>
        <v>0</v>
      </c>
      <c r="D11" s="68"/>
      <c r="E11" s="68"/>
      <c r="F11" s="68"/>
      <c r="G11" s="68"/>
      <c r="H11" s="68"/>
      <c r="I11" s="68"/>
    </row>
    <row r="12" spans="1:10" s="4" customFormat="1" ht="16.5">
      <c r="A12" s="330" t="s">
        <v>9</v>
      </c>
      <c r="B12" s="330"/>
      <c r="C12" s="59">
        <f>+'POA-01'!C12</f>
        <v>83799779.610000014</v>
      </c>
      <c r="D12" s="68"/>
      <c r="E12" s="68"/>
      <c r="F12" s="68"/>
      <c r="G12" s="68"/>
      <c r="H12" s="68"/>
      <c r="I12" s="68"/>
    </row>
    <row r="13" spans="1:10" s="4" customFormat="1" ht="16.5">
      <c r="A13" s="47"/>
      <c r="B13" s="47"/>
      <c r="C13" s="59"/>
      <c r="D13" s="47"/>
      <c r="E13" s="47"/>
      <c r="F13" s="47"/>
      <c r="G13" s="47"/>
      <c r="H13" s="47"/>
      <c r="I13" s="47"/>
    </row>
    <row r="14" spans="1:10" s="4" customFormat="1" ht="14.25" thickBot="1">
      <c r="A14" s="69" t="s">
        <v>42</v>
      </c>
      <c r="B14" s="69"/>
      <c r="C14" s="69"/>
      <c r="D14" s="69"/>
      <c r="E14" s="69"/>
      <c r="F14" s="69"/>
      <c r="G14" s="69"/>
      <c r="H14" s="69"/>
      <c r="I14" s="70" t="s">
        <v>48</v>
      </c>
    </row>
    <row r="15" spans="1:10" s="4" customFormat="1" ht="13.5">
      <c r="A15" s="352" t="s">
        <v>51</v>
      </c>
      <c r="B15" s="350" t="s">
        <v>16</v>
      </c>
      <c r="C15" s="350" t="s">
        <v>27</v>
      </c>
      <c r="D15" s="367" t="s">
        <v>0</v>
      </c>
      <c r="E15" s="368"/>
      <c r="F15" s="369"/>
      <c r="G15" s="357" t="s">
        <v>45</v>
      </c>
      <c r="H15" s="357" t="s">
        <v>44</v>
      </c>
      <c r="I15" s="349" t="s">
        <v>3</v>
      </c>
    </row>
    <row r="16" spans="1:10" s="4" customFormat="1" ht="18.75" thickBot="1">
      <c r="A16" s="303"/>
      <c r="B16" s="294"/>
      <c r="C16" s="294"/>
      <c r="D16" s="117" t="s">
        <v>43</v>
      </c>
      <c r="E16" s="117" t="s">
        <v>4</v>
      </c>
      <c r="F16" s="117" t="s">
        <v>5</v>
      </c>
      <c r="G16" s="358"/>
      <c r="H16" s="358"/>
      <c r="I16" s="313"/>
    </row>
    <row r="17" spans="1:13" s="4" customFormat="1" ht="13.5" customHeight="1">
      <c r="A17" s="355" t="s">
        <v>46</v>
      </c>
      <c r="B17" s="355"/>
      <c r="C17" s="355"/>
      <c r="D17" s="355"/>
      <c r="E17" s="355"/>
      <c r="F17" s="355"/>
      <c r="G17" s="355"/>
      <c r="H17" s="355"/>
      <c r="I17" s="355"/>
    </row>
    <row r="18" spans="1:13" s="4" customFormat="1" ht="16.5">
      <c r="A18" s="225"/>
      <c r="B18" s="228"/>
      <c r="C18" s="227"/>
      <c r="D18" s="187"/>
      <c r="E18" s="172"/>
      <c r="F18" s="145"/>
      <c r="G18" s="83"/>
      <c r="H18" s="83"/>
      <c r="I18" s="185"/>
      <c r="K18" s="148"/>
      <c r="M18" s="151"/>
    </row>
    <row r="19" spans="1:13" s="4" customFormat="1" ht="13.5">
      <c r="A19" s="359" t="s">
        <v>180</v>
      </c>
      <c r="B19" s="360"/>
      <c r="C19" s="229">
        <f>SUM(C18:C18)</f>
        <v>0</v>
      </c>
      <c r="D19" s="49"/>
      <c r="E19" s="83"/>
      <c r="F19" s="83"/>
      <c r="G19" s="83"/>
      <c r="H19" s="83"/>
      <c r="I19" s="83"/>
      <c r="J19" s="149"/>
      <c r="K19" s="148"/>
    </row>
    <row r="20" spans="1:13" s="4" customFormat="1" ht="11.25">
      <c r="A20" s="361" t="s">
        <v>47</v>
      </c>
      <c r="B20" s="361"/>
      <c r="C20" s="361"/>
      <c r="D20" s="361"/>
      <c r="E20" s="361"/>
      <c r="F20" s="361"/>
      <c r="G20" s="361"/>
      <c r="H20" s="361"/>
      <c r="I20" s="362"/>
      <c r="J20" s="149"/>
      <c r="K20" s="148"/>
      <c r="L20" s="14"/>
    </row>
    <row r="21" spans="1:13" s="4" customFormat="1" ht="11.25">
      <c r="A21" s="363"/>
      <c r="B21" s="363"/>
      <c r="C21" s="363"/>
      <c r="D21" s="363"/>
      <c r="E21" s="363"/>
      <c r="F21" s="363"/>
      <c r="G21" s="363"/>
      <c r="H21" s="363"/>
      <c r="I21" s="364"/>
      <c r="J21" s="149"/>
      <c r="K21" s="148"/>
    </row>
    <row r="22" spans="1:13" s="4" customFormat="1" ht="27">
      <c r="A22" s="83">
        <v>1</v>
      </c>
      <c r="B22" s="83" t="s">
        <v>198</v>
      </c>
      <c r="C22" s="88">
        <f>22000000</f>
        <v>22000000</v>
      </c>
      <c r="D22" s="172">
        <v>40940</v>
      </c>
      <c r="E22" s="172">
        <v>41091</v>
      </c>
      <c r="F22" s="49">
        <v>5</v>
      </c>
      <c r="G22" s="173"/>
      <c r="H22" s="145"/>
      <c r="I22" s="185" t="s">
        <v>217</v>
      </c>
      <c r="J22" s="149"/>
      <c r="K22" s="148"/>
    </row>
    <row r="23" spans="1:13" s="4" customFormat="1" ht="13.5">
      <c r="A23" s="83">
        <v>2</v>
      </c>
      <c r="B23" s="258" t="s">
        <v>216</v>
      </c>
      <c r="C23" s="88">
        <v>1473034.27</v>
      </c>
      <c r="D23" s="172">
        <v>40940</v>
      </c>
      <c r="E23" s="172">
        <v>41244</v>
      </c>
      <c r="F23" s="49">
        <v>11</v>
      </c>
      <c r="G23" s="51"/>
      <c r="H23" s="175"/>
      <c r="I23" s="185" t="s">
        <v>217</v>
      </c>
      <c r="K23" s="148"/>
      <c r="L23" s="14"/>
    </row>
    <row r="24" spans="1:13" s="4" customFormat="1" ht="13.5" customHeight="1">
      <c r="A24" s="231"/>
      <c r="B24" s="230"/>
      <c r="C24" s="226"/>
      <c r="D24" s="172"/>
      <c r="E24" s="172"/>
      <c r="F24" s="49"/>
      <c r="G24" s="85"/>
      <c r="H24" s="85"/>
      <c r="I24" s="185"/>
      <c r="J24" s="14"/>
      <c r="K24" s="150"/>
      <c r="L24" s="14"/>
      <c r="M24" s="149"/>
    </row>
    <row r="25" spans="1:13" s="4" customFormat="1" ht="16.5">
      <c r="A25" s="365" t="s">
        <v>180</v>
      </c>
      <c r="B25" s="365"/>
      <c r="C25" s="276">
        <f>SUM(C22:C24)</f>
        <v>23473034.27</v>
      </c>
      <c r="D25" s="83"/>
      <c r="E25" s="83"/>
      <c r="F25" s="83"/>
      <c r="G25" s="85"/>
      <c r="H25" s="85"/>
      <c r="I25" s="85"/>
    </row>
    <row r="26" spans="1:13" s="4" customFormat="1" ht="16.5">
      <c r="A26" s="232" t="s">
        <v>31</v>
      </c>
      <c r="B26" s="55"/>
      <c r="C26" s="277">
        <f>C19+C25</f>
        <v>23473034.27</v>
      </c>
      <c r="D26" s="233"/>
      <c r="E26" s="233"/>
      <c r="F26" s="233"/>
      <c r="G26" s="233"/>
      <c r="H26" s="233"/>
      <c r="I26" s="233"/>
    </row>
    <row r="27" spans="1:13" s="4" customFormat="1" ht="13.5">
      <c r="A27" s="234"/>
      <c r="B27" s="235"/>
      <c r="C27" s="236">
        <f>+C12-C26</f>
        <v>60326745.340000018</v>
      </c>
      <c r="D27" s="234"/>
      <c r="E27" s="234"/>
      <c r="F27" s="234"/>
      <c r="G27" s="234"/>
      <c r="H27" s="234"/>
      <c r="I27" s="234"/>
    </row>
    <row r="28" spans="1:13" s="4" customFormat="1" ht="11.25">
      <c r="A28" s="42"/>
      <c r="B28" s="42"/>
    </row>
    <row r="29" spans="1:13" s="4" customFormat="1" ht="11.25"/>
    <row r="30" spans="1:13" s="4" customFormat="1" ht="11.25">
      <c r="C30" s="14"/>
    </row>
    <row r="31" spans="1:13" s="4" customFormat="1" ht="11.25"/>
    <row r="32" spans="1:13" s="4" customFormat="1" ht="11.25"/>
    <row r="33" s="4" customFormat="1" ht="11.25"/>
    <row r="34" s="4" customFormat="1" ht="11.25"/>
    <row r="35" s="4" customFormat="1" ht="11.25"/>
    <row r="36" s="4" customFormat="1" ht="11.25"/>
    <row r="37" s="4" customFormat="1" ht="11.25"/>
    <row r="38" s="4" customFormat="1" ht="11.25"/>
    <row r="39" s="4" customFormat="1" ht="11.25"/>
    <row r="40" s="4" customFormat="1" ht="11.25"/>
    <row r="41" s="4" customFormat="1" ht="11.25"/>
    <row r="42" s="4" customFormat="1" ht="11.25"/>
    <row r="43" s="4" customFormat="1" ht="11.25"/>
    <row r="44" s="4" customFormat="1" ht="11.25"/>
    <row r="45" s="4" customFormat="1" ht="11.25"/>
    <row r="46" s="4" customFormat="1" ht="11.25"/>
    <row r="47" s="4" customFormat="1" ht="11.25"/>
    <row r="48" s="4" customFormat="1" ht="11.25"/>
    <row r="49" s="4" customFormat="1" ht="11.25"/>
    <row r="50" s="4" customFormat="1" ht="11.25"/>
    <row r="51" s="4" customFormat="1" ht="11.25"/>
    <row r="52" s="4" customFormat="1" ht="11.25"/>
    <row r="53" s="4" customFormat="1" ht="11.25"/>
    <row r="54" s="4" customFormat="1" ht="11.25"/>
    <row r="55" s="4" customFormat="1" ht="11.25"/>
    <row r="56" s="4" customFormat="1" ht="11.25"/>
    <row r="57" s="4" customFormat="1" ht="11.25"/>
    <row r="58" s="4" customFormat="1" ht="11.25"/>
    <row r="59" s="4" customFormat="1" ht="11.25"/>
    <row r="60" s="4" customFormat="1" ht="11.25"/>
    <row r="61" s="4" customFormat="1" ht="11.25"/>
    <row r="62" s="4" customFormat="1" ht="11.25"/>
    <row r="63" s="4" customFormat="1" ht="11.25"/>
    <row r="64" s="4" customFormat="1" ht="11.25"/>
    <row r="65" s="4" customFormat="1" ht="11.25"/>
    <row r="66" s="4" customFormat="1" ht="11.25"/>
    <row r="67" s="4" customFormat="1" ht="11.25"/>
    <row r="68" s="4" customFormat="1" ht="11.25"/>
    <row r="69" s="4" customFormat="1" ht="11.25"/>
    <row r="70" s="4" customFormat="1" ht="11.25"/>
    <row r="71" s="4" customFormat="1" ht="11.25"/>
    <row r="72" s="4" customFormat="1" ht="11.25"/>
    <row r="73" s="4" customFormat="1" ht="11.25"/>
    <row r="74" s="4" customFormat="1" ht="11.25"/>
    <row r="75" s="4" customFormat="1" ht="11.25"/>
    <row r="76" s="4" customFormat="1" ht="11.25"/>
    <row r="77" s="4" customFormat="1" ht="11.25"/>
    <row r="78" s="4" customFormat="1" ht="11.25"/>
    <row r="79" s="4" customFormat="1" ht="11.25"/>
    <row r="80" s="4" customFormat="1" ht="11.25"/>
    <row r="81" s="4" customFormat="1" ht="11.25"/>
    <row r="82" s="4" customFormat="1" ht="11.25"/>
    <row r="83" s="4" customFormat="1" ht="11.25"/>
    <row r="84" s="4" customFormat="1" ht="11.25"/>
    <row r="85" s="4" customFormat="1" ht="11.25"/>
    <row r="86" s="4" customFormat="1" ht="11.25"/>
    <row r="87" s="4" customFormat="1" ht="11.25"/>
    <row r="88" s="4" customFormat="1" ht="11.25"/>
    <row r="89" s="4" customFormat="1" ht="11.25"/>
    <row r="90" s="4" customFormat="1" ht="11.25"/>
    <row r="91" s="4" customFormat="1" ht="11.25"/>
    <row r="92" s="4" customFormat="1" ht="11.25"/>
    <row r="93" s="4" customFormat="1" ht="11.25"/>
    <row r="94" s="4" customFormat="1" ht="11.25"/>
    <row r="95" s="4" customFormat="1" ht="11.25"/>
    <row r="96" s="4" customFormat="1" ht="11.25"/>
    <row r="97" s="4" customFormat="1" ht="11.25"/>
    <row r="98" s="4" customFormat="1" ht="11.25"/>
    <row r="99" s="4" customFormat="1" ht="11.25"/>
    <row r="100" s="4" customFormat="1" ht="11.25"/>
    <row r="101" s="4" customFormat="1" ht="11.25"/>
    <row r="102" s="4" customFormat="1" ht="11.25"/>
    <row r="103" s="4" customFormat="1" ht="11.25"/>
    <row r="104" s="4" customFormat="1" ht="11.25"/>
    <row r="105" s="4" customFormat="1" ht="11.25"/>
    <row r="106" s="4" customFormat="1" ht="11.25"/>
    <row r="107" s="4" customFormat="1" ht="11.25"/>
    <row r="108" s="4" customFormat="1" ht="11.25"/>
    <row r="109" s="4" customFormat="1" ht="11.25"/>
    <row r="110" s="4" customFormat="1" ht="11.25"/>
    <row r="111" s="4" customFormat="1" ht="11.25"/>
    <row r="112" s="4" customFormat="1" ht="11.25"/>
    <row r="113" s="4" customFormat="1" ht="11.25"/>
    <row r="114" s="4" customFormat="1" ht="11.25"/>
    <row r="115" s="4" customFormat="1" ht="11.25"/>
    <row r="116" s="4" customFormat="1" ht="11.25"/>
    <row r="117" s="4" customFormat="1" ht="11.25"/>
    <row r="118" s="4" customFormat="1" ht="11.25"/>
    <row r="119" s="4" customFormat="1" ht="11.25"/>
    <row r="120" s="4" customFormat="1" ht="11.25"/>
    <row r="121" s="4" customFormat="1" ht="11.25"/>
    <row r="122" s="4" customFormat="1" ht="11.25"/>
    <row r="123" s="4" customFormat="1" ht="11.25"/>
    <row r="124" s="4" customFormat="1" ht="11.25"/>
    <row r="125" s="4" customFormat="1" ht="11.25"/>
    <row r="126" s="4" customFormat="1" ht="11.25"/>
    <row r="127" s="4" customFormat="1" ht="11.25"/>
    <row r="128" s="4" customFormat="1" ht="11.25"/>
    <row r="129" s="4" customFormat="1" ht="11.25"/>
    <row r="130" s="4" customFormat="1" ht="11.25"/>
    <row r="131" s="4" customFormat="1" ht="11.25"/>
    <row r="132" s="4" customFormat="1" ht="11.25"/>
    <row r="133" s="4" customFormat="1" ht="11.25"/>
    <row r="134" s="4" customFormat="1" ht="11.25"/>
    <row r="135" s="4" customFormat="1" ht="11.25"/>
    <row r="136" s="4" customFormat="1" ht="11.25"/>
    <row r="137" s="4" customFormat="1" ht="11.25"/>
    <row r="138" s="4" customFormat="1" ht="11.25"/>
    <row r="139" s="4" customFormat="1" ht="11.25"/>
    <row r="140" s="4" customFormat="1" ht="11.25"/>
    <row r="141" s="4" customFormat="1" ht="11.25"/>
    <row r="142" s="4" customFormat="1" ht="11.25"/>
    <row r="143" s="4" customFormat="1" ht="11.25"/>
    <row r="144" s="4" customFormat="1" ht="11.25"/>
    <row r="145" s="4" customFormat="1" ht="11.25"/>
    <row r="146" s="4" customFormat="1" ht="11.25"/>
    <row r="147" s="4" customFormat="1" ht="11.25"/>
    <row r="148" s="4" customFormat="1" ht="11.25"/>
    <row r="149" s="4" customFormat="1" ht="11.25"/>
    <row r="150" s="4" customFormat="1" ht="11.25"/>
    <row r="151" s="4" customFormat="1" ht="11.25"/>
    <row r="152" s="4" customFormat="1" ht="11.25"/>
    <row r="153" s="4" customFormat="1" ht="11.25"/>
    <row r="154" s="4" customFormat="1" ht="11.25"/>
    <row r="155" s="4" customFormat="1" ht="11.25"/>
    <row r="156" s="4" customFormat="1" ht="11.25"/>
    <row r="157" s="4" customFormat="1" ht="11.25"/>
    <row r="158" s="4" customFormat="1" ht="11.25"/>
    <row r="159" s="4" customFormat="1" ht="11.25"/>
    <row r="160" s="4" customFormat="1" ht="11.25"/>
    <row r="161" s="4" customFormat="1" ht="11.25"/>
    <row r="162" s="4" customFormat="1" ht="11.25"/>
    <row r="163" s="4" customFormat="1" ht="11.25"/>
    <row r="164" s="4" customFormat="1" ht="11.25"/>
    <row r="165" s="4" customFormat="1" ht="11.25"/>
    <row r="166" s="4" customFormat="1" ht="11.25"/>
    <row r="167" s="4" customFormat="1" ht="11.25"/>
    <row r="168" s="4" customFormat="1" ht="11.25"/>
    <row r="169" s="4" customFormat="1" ht="11.25"/>
    <row r="170" s="4" customFormat="1" ht="11.25"/>
    <row r="171" s="4" customFormat="1" ht="11.25"/>
    <row r="172" s="4" customFormat="1" ht="11.25"/>
    <row r="173" s="4" customFormat="1" ht="11.25"/>
    <row r="174" s="4" customFormat="1" ht="11.25"/>
    <row r="175" s="4" customFormat="1" ht="11.25"/>
    <row r="176" s="4" customFormat="1" ht="11.25"/>
    <row r="177" s="4" customFormat="1" ht="11.25"/>
    <row r="178" s="4" customFormat="1" ht="11.25"/>
    <row r="179" s="4" customFormat="1" ht="11.25"/>
    <row r="180" s="4" customFormat="1" ht="11.25"/>
    <row r="181" s="4" customFormat="1" ht="11.25"/>
    <row r="182" s="4" customFormat="1" ht="11.25"/>
    <row r="183" s="4" customFormat="1" ht="11.25"/>
    <row r="184" s="4" customFormat="1" ht="11.25"/>
    <row r="185" s="4" customFormat="1" ht="11.25"/>
    <row r="186" s="4" customFormat="1" ht="11.25"/>
    <row r="187" s="4" customFormat="1" ht="11.25"/>
    <row r="188" s="4" customFormat="1" ht="11.25"/>
    <row r="189" s="4" customFormat="1" ht="11.25"/>
    <row r="190" s="4" customFormat="1" ht="11.25"/>
    <row r="191" s="4" customFormat="1" ht="11.25"/>
    <row r="192" s="4" customFormat="1" ht="11.25"/>
    <row r="193" s="4" customFormat="1" ht="11.25"/>
    <row r="194" s="4" customFormat="1" ht="11.25"/>
    <row r="195" s="4" customFormat="1" ht="11.25"/>
    <row r="196" s="4" customFormat="1" ht="11.25"/>
    <row r="197" s="4" customFormat="1" ht="11.25"/>
    <row r="198" s="4" customFormat="1" ht="11.25"/>
    <row r="199" s="4" customFormat="1" ht="11.25"/>
    <row r="200" s="4" customFormat="1" ht="11.25"/>
    <row r="201" s="4" customFormat="1" ht="11.25"/>
    <row r="202" s="4" customFormat="1" ht="11.25"/>
    <row r="203" s="4" customFormat="1" ht="11.25"/>
    <row r="204" s="4" customFormat="1" ht="11.25"/>
    <row r="205" s="4" customFormat="1" ht="11.25"/>
    <row r="206" s="4" customFormat="1" ht="11.25"/>
    <row r="207" s="4" customFormat="1" ht="11.25"/>
    <row r="208" s="4" customFormat="1" ht="11.25"/>
    <row r="209" s="4" customFormat="1" ht="11.25"/>
    <row r="210" s="4" customFormat="1" ht="11.25"/>
    <row r="211" s="4" customFormat="1" ht="11.25"/>
    <row r="212" s="4" customFormat="1" ht="11.25"/>
    <row r="213" s="4" customFormat="1" ht="11.25"/>
    <row r="214" s="4" customFormat="1" ht="11.25"/>
    <row r="215" s="4" customFormat="1" ht="11.25"/>
    <row r="216" s="4" customFormat="1" ht="11.25"/>
    <row r="217" s="4" customFormat="1" ht="11.25"/>
    <row r="218" s="4" customFormat="1" ht="11.25"/>
    <row r="219" s="4" customFormat="1" ht="11.25"/>
    <row r="220" s="4" customFormat="1" ht="11.25"/>
    <row r="221" s="4" customFormat="1" ht="11.25"/>
    <row r="222" s="4" customFormat="1" ht="11.25"/>
    <row r="223" s="4" customFormat="1" ht="11.25"/>
    <row r="224" s="4" customFormat="1" ht="11.25"/>
    <row r="225" s="4" customFormat="1" ht="11.25"/>
    <row r="226" s="4" customFormat="1" ht="11.25"/>
    <row r="227" s="4" customFormat="1" ht="11.25"/>
    <row r="228" s="4" customFormat="1" ht="11.25"/>
    <row r="229" s="4" customFormat="1" ht="11.25"/>
    <row r="230" s="4" customFormat="1" ht="11.25"/>
    <row r="231" s="4" customFormat="1" ht="11.25"/>
    <row r="232" s="4" customFormat="1" ht="11.25"/>
    <row r="233" s="4" customFormat="1" ht="11.25"/>
    <row r="234" s="4" customFormat="1" ht="11.25"/>
    <row r="235" s="4" customFormat="1" ht="11.25"/>
    <row r="236" s="4" customFormat="1" ht="11.25"/>
    <row r="237" s="4" customFormat="1" ht="11.25"/>
    <row r="238" s="4" customFormat="1" ht="11.25"/>
    <row r="239" s="4" customFormat="1" ht="11.25"/>
    <row r="240" s="4" customFormat="1" ht="11.25"/>
    <row r="241" s="4" customFormat="1" ht="11.25"/>
    <row r="242" s="4" customFormat="1" ht="11.25"/>
    <row r="243" s="4" customFormat="1" ht="11.25"/>
    <row r="244" s="4" customFormat="1" ht="11.25"/>
    <row r="245" s="4" customFormat="1" ht="11.25"/>
    <row r="246" s="4" customFormat="1" ht="11.25"/>
    <row r="247" s="4" customFormat="1" ht="11.25"/>
    <row r="248" s="4" customFormat="1" ht="11.25"/>
    <row r="249" s="4" customFormat="1" ht="11.25"/>
    <row r="250" s="4" customFormat="1" ht="11.25"/>
    <row r="251" s="4" customFormat="1" ht="11.25"/>
    <row r="252" s="4" customFormat="1" ht="11.25"/>
    <row r="253" s="4" customFormat="1" ht="11.25"/>
    <row r="254" s="4" customFormat="1" ht="11.25"/>
    <row r="255" s="4" customFormat="1" ht="11.25"/>
    <row r="256" s="4" customFormat="1" ht="11.25"/>
    <row r="257" s="4" customFormat="1" ht="11.25"/>
    <row r="258" s="4" customFormat="1" ht="11.25"/>
    <row r="259" s="4" customFormat="1" ht="11.25"/>
    <row r="260" s="4" customFormat="1" ht="11.25"/>
    <row r="261" s="4" customFormat="1" ht="11.25"/>
    <row r="262" s="4" customFormat="1" ht="11.25"/>
    <row r="263" s="4" customFormat="1" ht="11.25"/>
    <row r="264" s="4" customFormat="1" ht="11.25"/>
    <row r="265" s="4" customFormat="1" ht="11.25"/>
    <row r="266" s="4" customFormat="1" ht="11.25"/>
    <row r="267" s="4" customFormat="1" ht="11.25"/>
    <row r="268" s="4" customFormat="1" ht="11.25"/>
    <row r="269" s="4" customFormat="1" ht="11.25"/>
    <row r="270" s="4" customFormat="1" ht="11.25"/>
    <row r="271" s="4" customFormat="1" ht="11.25"/>
    <row r="272" s="4" customFormat="1" ht="11.25"/>
    <row r="273" s="4" customFormat="1" ht="11.25"/>
    <row r="274" s="4" customFormat="1" ht="11.25"/>
    <row r="275" s="4" customFormat="1" ht="11.25"/>
    <row r="276" s="4" customFormat="1" ht="11.25"/>
    <row r="277" s="4" customFormat="1" ht="11.25"/>
    <row r="278" s="4" customFormat="1" ht="11.25"/>
    <row r="279" s="4" customFormat="1" ht="11.25"/>
    <row r="280" s="4" customFormat="1" ht="11.25"/>
    <row r="281" s="4" customFormat="1" ht="11.25"/>
    <row r="282" s="4" customFormat="1" ht="11.25"/>
    <row r="283" s="4" customFormat="1" ht="11.25"/>
    <row r="284" s="4" customFormat="1" ht="11.25"/>
    <row r="285" s="4" customFormat="1" ht="11.25"/>
    <row r="286" s="4" customFormat="1" ht="11.25"/>
    <row r="287" s="4" customFormat="1" ht="11.25"/>
    <row r="288" s="4" customFormat="1" ht="11.25"/>
    <row r="289" s="4" customFormat="1" ht="11.25"/>
    <row r="290" s="4" customFormat="1" ht="11.25"/>
    <row r="291" s="4" customFormat="1" ht="11.25"/>
    <row r="292" s="4" customFormat="1" ht="11.25"/>
    <row r="293" s="4" customFormat="1" ht="11.25"/>
    <row r="294" s="4" customFormat="1" ht="11.25"/>
    <row r="295" s="4" customFormat="1" ht="11.25"/>
    <row r="296" s="4" customFormat="1" ht="11.25"/>
    <row r="297" s="4" customFormat="1" ht="11.25"/>
    <row r="298" s="4" customFormat="1" ht="11.25"/>
    <row r="299" s="4" customFormat="1" ht="11.25"/>
    <row r="300" s="4" customFormat="1" ht="11.25"/>
    <row r="301" s="4" customFormat="1" ht="11.25"/>
    <row r="302" s="4" customFormat="1" ht="11.25"/>
    <row r="303" s="4" customFormat="1" ht="11.25"/>
    <row r="304" s="4" customFormat="1" ht="11.25"/>
    <row r="305" s="4" customFormat="1" ht="11.25"/>
    <row r="306" s="4" customFormat="1" ht="11.25"/>
    <row r="307" s="4" customFormat="1" ht="11.25"/>
    <row r="308" s="4" customFormat="1" ht="11.25"/>
    <row r="309" s="4" customFormat="1" ht="11.25"/>
    <row r="310" s="4" customFormat="1" ht="11.25"/>
    <row r="311" s="4" customFormat="1" ht="11.25"/>
    <row r="312" s="4" customFormat="1" ht="11.25"/>
    <row r="313" s="4" customFormat="1" ht="11.25"/>
    <row r="314" s="4" customFormat="1" ht="11.25"/>
    <row r="315" s="4" customFormat="1" ht="11.25"/>
    <row r="316" s="4" customFormat="1" ht="11.25"/>
    <row r="317" s="4" customFormat="1" ht="11.25"/>
    <row r="318" s="4" customFormat="1" ht="11.25"/>
    <row r="319" s="4" customFormat="1" ht="11.25"/>
    <row r="320" s="4" customFormat="1" ht="11.25"/>
    <row r="321" s="4" customFormat="1" ht="11.25"/>
    <row r="322" s="4" customFormat="1" ht="11.25"/>
    <row r="323" s="4" customFormat="1" ht="11.25"/>
    <row r="324" s="4" customFormat="1" ht="11.25"/>
    <row r="325" s="4" customFormat="1" ht="11.25"/>
    <row r="326" s="4" customFormat="1" ht="11.25"/>
    <row r="327" s="4" customFormat="1" ht="11.25"/>
    <row r="328" s="4" customFormat="1" ht="11.25"/>
    <row r="329" s="4" customFormat="1" ht="11.25"/>
    <row r="330" s="4" customFormat="1" ht="11.25"/>
    <row r="331" s="4" customFormat="1" ht="11.25"/>
    <row r="332" s="4" customFormat="1" ht="11.25"/>
    <row r="333" s="4" customFormat="1" ht="11.25"/>
    <row r="334" s="4" customFormat="1" ht="11.25"/>
    <row r="335" s="4" customFormat="1" ht="11.25"/>
    <row r="336" s="4" customFormat="1" ht="11.25"/>
    <row r="337" s="4" customFormat="1" ht="11.25"/>
    <row r="338" s="4" customFormat="1" ht="11.25"/>
    <row r="339" s="4" customFormat="1" ht="11.25"/>
    <row r="340" s="4" customFormat="1" ht="11.25"/>
    <row r="341" s="4" customFormat="1" ht="11.25"/>
    <row r="342" s="4" customFormat="1" ht="11.25"/>
    <row r="343" s="4" customFormat="1" ht="11.25"/>
    <row r="344" s="4" customFormat="1" ht="11.25"/>
    <row r="345" s="4" customFormat="1" ht="11.25"/>
    <row r="346" s="4" customFormat="1" ht="11.25"/>
    <row r="347" s="4" customFormat="1" ht="11.25"/>
    <row r="348" s="4" customFormat="1" ht="11.25"/>
    <row r="349" s="4" customFormat="1" ht="11.25"/>
    <row r="350" s="4" customFormat="1" ht="11.25"/>
    <row r="351" s="4" customFormat="1" ht="11.25"/>
    <row r="352" s="4" customFormat="1" ht="11.25"/>
    <row r="353" s="4" customFormat="1" ht="11.25"/>
    <row r="354" s="4" customFormat="1" ht="11.25"/>
    <row r="355" s="4" customFormat="1" ht="11.25"/>
    <row r="356" s="4" customFormat="1" ht="11.25"/>
    <row r="357" s="4" customFormat="1" ht="11.25"/>
    <row r="358" s="4" customFormat="1" ht="11.25"/>
    <row r="359" s="4" customFormat="1" ht="11.25"/>
    <row r="360" s="4" customFormat="1" ht="11.25"/>
    <row r="361" s="4" customFormat="1" ht="11.25"/>
    <row r="362" s="4" customFormat="1" ht="11.25"/>
    <row r="363" s="4" customFormat="1" ht="11.25"/>
    <row r="364" s="4" customFormat="1" ht="11.25"/>
    <row r="365" s="4" customFormat="1" ht="11.25"/>
    <row r="366" s="4" customFormat="1" ht="11.25"/>
    <row r="367" s="4" customFormat="1" ht="11.25"/>
    <row r="368" s="4" customFormat="1" ht="11.25"/>
    <row r="369" s="4" customFormat="1" ht="11.25"/>
    <row r="370" s="4" customFormat="1" ht="11.25"/>
    <row r="371" s="4" customFormat="1" ht="11.25"/>
    <row r="372" s="4" customFormat="1" ht="11.25"/>
    <row r="373" s="4" customFormat="1" ht="11.25"/>
    <row r="374" s="4" customFormat="1" ht="11.25"/>
    <row r="375" s="4" customFormat="1" ht="11.25"/>
    <row r="376" s="4" customFormat="1" ht="11.25"/>
    <row r="377" s="4" customFormat="1" ht="11.25"/>
    <row r="378" s="4" customFormat="1" ht="11.25"/>
    <row r="379" s="4" customFormat="1" ht="11.25"/>
    <row r="380" s="4" customFormat="1" ht="11.25"/>
    <row r="381" s="4" customFormat="1" ht="11.25"/>
    <row r="382" s="4" customFormat="1" ht="11.25"/>
    <row r="383" s="4" customFormat="1" ht="11.25"/>
    <row r="384" s="4" customFormat="1" ht="11.25"/>
    <row r="385" s="4" customFormat="1" ht="11.25"/>
    <row r="386" s="4" customFormat="1" ht="11.25"/>
    <row r="387" s="4" customFormat="1" ht="11.25"/>
    <row r="388" s="4" customFormat="1" ht="11.25"/>
    <row r="389" s="4" customFormat="1" ht="11.25"/>
    <row r="390" s="4" customFormat="1" ht="11.25"/>
    <row r="391" s="4" customFormat="1" ht="11.25"/>
    <row r="392" s="4" customFormat="1" ht="11.25"/>
    <row r="393" s="4" customFormat="1" ht="11.25"/>
    <row r="394" s="4" customFormat="1" ht="11.25"/>
    <row r="395" s="4" customFormat="1" ht="11.25"/>
    <row r="396" s="4" customFormat="1" ht="11.25"/>
    <row r="397" s="4" customFormat="1" ht="11.25"/>
    <row r="398" s="4" customFormat="1" ht="11.25"/>
    <row r="399" s="4" customFormat="1" ht="11.25"/>
    <row r="400" s="4" customFormat="1" ht="11.25"/>
    <row r="401" s="4" customFormat="1" ht="11.25"/>
    <row r="402" s="4" customFormat="1" ht="11.25"/>
    <row r="403" s="4" customFormat="1" ht="11.25"/>
    <row r="404" s="4" customFormat="1" ht="11.25"/>
    <row r="405" s="4" customFormat="1" ht="11.25"/>
    <row r="406" s="4" customFormat="1" ht="11.25"/>
    <row r="407" s="4" customFormat="1" ht="11.25"/>
    <row r="408" s="4" customFormat="1" ht="11.25"/>
    <row r="409" s="4" customFormat="1" ht="11.25"/>
    <row r="410" s="4" customFormat="1" ht="11.25"/>
    <row r="411" s="4" customFormat="1" ht="11.25"/>
    <row r="412" s="4" customFormat="1" ht="11.25"/>
    <row r="413" s="4" customFormat="1" ht="11.25"/>
    <row r="414" s="4" customFormat="1" ht="11.25"/>
    <row r="415" s="4" customFormat="1" ht="11.25"/>
    <row r="416" s="4" customFormat="1" ht="11.25"/>
    <row r="417" s="4" customFormat="1" ht="11.25"/>
    <row r="418" s="4" customFormat="1" ht="11.25"/>
    <row r="419" s="4" customFormat="1" ht="11.25"/>
    <row r="420" s="4" customFormat="1" ht="11.25"/>
    <row r="421" s="4" customFormat="1" ht="11.25"/>
    <row r="422" s="4" customFormat="1" ht="11.25"/>
    <row r="423" s="4" customFormat="1" ht="11.25"/>
    <row r="424" s="4" customFormat="1" ht="11.25"/>
    <row r="425" s="4" customFormat="1" ht="11.25"/>
    <row r="426" s="4" customFormat="1" ht="11.25"/>
    <row r="427" s="4" customFormat="1" ht="11.25"/>
    <row r="428" s="4" customFormat="1" ht="11.25"/>
    <row r="429" s="4" customFormat="1" ht="11.25"/>
    <row r="430" s="4" customFormat="1" ht="11.25"/>
    <row r="431" s="4" customFormat="1" ht="11.25"/>
    <row r="432" s="4" customFormat="1" ht="11.25"/>
    <row r="433" s="4" customFormat="1" ht="11.25"/>
    <row r="434" s="4" customFormat="1" ht="11.25"/>
    <row r="435" s="4" customFormat="1" ht="11.25"/>
    <row r="436" s="4" customFormat="1" ht="11.25"/>
    <row r="437" s="4" customFormat="1" ht="11.25"/>
    <row r="438" s="4" customFormat="1" ht="11.25"/>
    <row r="439" s="4" customFormat="1" ht="11.25"/>
    <row r="440" s="4" customFormat="1" ht="11.25"/>
    <row r="441" s="4" customFormat="1" ht="11.25"/>
    <row r="442" s="4" customFormat="1" ht="11.25"/>
    <row r="443" s="4" customFormat="1" ht="11.25"/>
    <row r="444" s="4" customFormat="1" ht="11.25"/>
    <row r="445" s="4" customFormat="1" ht="11.25"/>
    <row r="446" s="4" customFormat="1" ht="11.25"/>
    <row r="447" s="4" customFormat="1" ht="11.25"/>
    <row r="448" s="4" customFormat="1" ht="11.25"/>
    <row r="449" s="4" customFormat="1" ht="11.25"/>
    <row r="450" s="4" customFormat="1" ht="11.25"/>
    <row r="451" s="4" customFormat="1" ht="11.25"/>
    <row r="452" s="4" customFormat="1" ht="11.25"/>
    <row r="453" s="4" customFormat="1" ht="11.25"/>
    <row r="454" s="4" customFormat="1" ht="11.25"/>
    <row r="455" s="4" customFormat="1" ht="11.25"/>
    <row r="456" s="4" customFormat="1" ht="11.25"/>
    <row r="457" s="4" customFormat="1" ht="11.25"/>
    <row r="458" s="4" customFormat="1" ht="11.25"/>
    <row r="459" s="4" customFormat="1" ht="11.25"/>
    <row r="460" s="4" customFormat="1" ht="11.25"/>
    <row r="461" s="4" customFormat="1" ht="11.25"/>
    <row r="462" s="4" customFormat="1" ht="11.25"/>
    <row r="463" s="4" customFormat="1" ht="11.25"/>
    <row r="464" s="4" customFormat="1" ht="11.25"/>
    <row r="465" s="4" customFormat="1" ht="11.25"/>
    <row r="466" s="4" customFormat="1" ht="11.25"/>
    <row r="467" s="4" customFormat="1" ht="11.25"/>
    <row r="468" s="4" customFormat="1" ht="11.25"/>
    <row r="469" s="4" customFormat="1" ht="11.25"/>
    <row r="470" s="4" customFormat="1" ht="11.25"/>
    <row r="471" s="4" customFormat="1" ht="11.25"/>
    <row r="472" s="4" customFormat="1" ht="11.25"/>
    <row r="473" s="4" customFormat="1" ht="11.25"/>
    <row r="474" s="4" customFormat="1" ht="11.25"/>
    <row r="475" s="4" customFormat="1" ht="11.25"/>
    <row r="476" s="4" customFormat="1" ht="11.25"/>
    <row r="477" s="4" customFormat="1" ht="11.25"/>
    <row r="478" s="4" customFormat="1" ht="11.25"/>
    <row r="479" s="4" customFormat="1" ht="11.25"/>
    <row r="480" s="4" customFormat="1" ht="11.25"/>
    <row r="481" s="4" customFormat="1" ht="11.25"/>
    <row r="482" s="4" customFormat="1" ht="11.25"/>
    <row r="483" s="4" customFormat="1" ht="11.25"/>
    <row r="484" s="4" customFormat="1" ht="11.25"/>
    <row r="485" s="4" customFormat="1" ht="11.25"/>
    <row r="486" s="4" customFormat="1" ht="11.25"/>
    <row r="487" s="4" customFormat="1" ht="11.25"/>
    <row r="488" s="4" customFormat="1" ht="11.25"/>
    <row r="489" s="4" customFormat="1" ht="11.25"/>
    <row r="490" s="4" customFormat="1" ht="11.25"/>
    <row r="491" s="4" customFormat="1" ht="11.25"/>
    <row r="492" s="4" customFormat="1" ht="11.25"/>
    <row r="493" s="4" customFormat="1" ht="11.25"/>
    <row r="494" s="4" customFormat="1" ht="11.25"/>
    <row r="495" s="4" customFormat="1" ht="11.25"/>
    <row r="496" s="4" customFormat="1" ht="11.25"/>
    <row r="497" s="4" customFormat="1" ht="11.25"/>
    <row r="498" s="4" customFormat="1" ht="11.25"/>
    <row r="499" s="4" customFormat="1" ht="11.25"/>
    <row r="500" s="4" customFormat="1" ht="11.25"/>
    <row r="501" s="4" customFormat="1" ht="11.25"/>
    <row r="502" s="4" customFormat="1" ht="11.25"/>
    <row r="503" s="4" customFormat="1" ht="11.25"/>
    <row r="504" s="4" customFormat="1" ht="11.25"/>
    <row r="505" s="4" customFormat="1" ht="11.25"/>
    <row r="506" s="4" customFormat="1" ht="11.25"/>
    <row r="507" s="4" customFormat="1" ht="11.25"/>
    <row r="508" s="4" customFormat="1" ht="11.25"/>
    <row r="509" s="4" customFormat="1" ht="11.25"/>
    <row r="510" s="4" customFormat="1" ht="11.25"/>
    <row r="511" s="4" customFormat="1" ht="11.25"/>
    <row r="512" s="4" customFormat="1" ht="11.25"/>
    <row r="513" s="4" customFormat="1" ht="11.25"/>
    <row r="514" s="4" customFormat="1" ht="11.25"/>
    <row r="515" s="4" customFormat="1" ht="11.25"/>
    <row r="516" s="4" customFormat="1" ht="11.25"/>
    <row r="517" s="4" customFormat="1" ht="11.25"/>
    <row r="518" s="4" customFormat="1" ht="11.25"/>
    <row r="519" s="4" customFormat="1" ht="11.25"/>
    <row r="520" s="4" customFormat="1" ht="11.25"/>
    <row r="521" s="4" customFormat="1" ht="11.25"/>
    <row r="522" s="4" customFormat="1" ht="11.25"/>
    <row r="523" s="4" customFormat="1" ht="11.25"/>
    <row r="524" s="4" customFormat="1" ht="11.25"/>
    <row r="525" s="4" customFormat="1" ht="11.25"/>
    <row r="526" s="4" customFormat="1" ht="11.25"/>
    <row r="527" s="4" customFormat="1" ht="11.25"/>
    <row r="528" s="4" customFormat="1" ht="11.25"/>
    <row r="529" s="4" customFormat="1" ht="11.25"/>
    <row r="530" s="4" customFormat="1" ht="11.25"/>
    <row r="531" s="4" customFormat="1" ht="11.25"/>
    <row r="532" s="4" customFormat="1" ht="11.25"/>
    <row r="533" s="4" customFormat="1" ht="11.25"/>
    <row r="534" s="4" customFormat="1" ht="11.25"/>
    <row r="535" s="4" customFormat="1" ht="11.25"/>
    <row r="536" s="4" customFormat="1" ht="11.25"/>
    <row r="537" s="4" customFormat="1" ht="11.25"/>
    <row r="538" s="4" customFormat="1" ht="11.25"/>
    <row r="539" s="4" customFormat="1" ht="11.25"/>
    <row r="540" s="4" customFormat="1" ht="11.25"/>
    <row r="541" s="4" customFormat="1" ht="11.25"/>
    <row r="542" s="4" customFormat="1" ht="11.25"/>
    <row r="543" s="4" customFormat="1" ht="11.25"/>
    <row r="544" s="4" customFormat="1" ht="11.25"/>
    <row r="545" s="4" customFormat="1" ht="11.25"/>
    <row r="546" s="4" customFormat="1" ht="11.25"/>
    <row r="547" s="4" customFormat="1" ht="11.25"/>
    <row r="548" s="4" customFormat="1" ht="11.25"/>
    <row r="549" s="4" customFormat="1" ht="11.25"/>
    <row r="550" s="4" customFormat="1" ht="11.25"/>
    <row r="551" s="4" customFormat="1" ht="11.25"/>
    <row r="552" s="4" customFormat="1" ht="11.25"/>
    <row r="553" s="4" customFormat="1" ht="11.25"/>
    <row r="554" s="4" customFormat="1" ht="11.25"/>
    <row r="555" s="4" customFormat="1" ht="11.25"/>
    <row r="556" s="4" customFormat="1" ht="11.25"/>
    <row r="557" s="4" customFormat="1" ht="11.25"/>
    <row r="558" s="4" customFormat="1" ht="11.25"/>
    <row r="559" s="4" customFormat="1" ht="11.25"/>
    <row r="560" s="4" customFormat="1" ht="11.25"/>
    <row r="561" s="4" customFormat="1" ht="11.25"/>
    <row r="562" s="4" customFormat="1" ht="11.25"/>
    <row r="563" s="4" customFormat="1" ht="11.25"/>
    <row r="564" s="4" customFormat="1" ht="11.25"/>
    <row r="565" s="4" customFormat="1" ht="11.25"/>
    <row r="566" s="4" customFormat="1" ht="11.25"/>
    <row r="567" s="4" customFormat="1" ht="11.25"/>
    <row r="568" s="4" customFormat="1" ht="11.25"/>
    <row r="569" s="4" customFormat="1" ht="11.25"/>
    <row r="570" s="4" customFormat="1" ht="11.25"/>
    <row r="571" s="4" customFormat="1" ht="11.25"/>
    <row r="572" s="4" customFormat="1" ht="11.25"/>
    <row r="573" s="4" customFormat="1" ht="11.25"/>
    <row r="574" s="4" customFormat="1" ht="11.25"/>
    <row r="575" s="4" customFormat="1" ht="11.25"/>
    <row r="576" s="4" customFormat="1" ht="11.25"/>
    <row r="577" s="4" customFormat="1" ht="11.25"/>
    <row r="578" s="4" customFormat="1" ht="11.25"/>
    <row r="579" s="4" customFormat="1" ht="11.25"/>
    <row r="580" s="4" customFormat="1" ht="11.25"/>
    <row r="581" s="4" customFormat="1" ht="11.25"/>
    <row r="582" s="4" customFormat="1" ht="11.25"/>
    <row r="583" s="4" customFormat="1" ht="11.25"/>
    <row r="584" s="4" customFormat="1" ht="11.25"/>
    <row r="585" s="4" customFormat="1" ht="11.25"/>
    <row r="586" s="4" customFormat="1" ht="11.25"/>
    <row r="587" s="4" customFormat="1" ht="11.25"/>
    <row r="588" s="4" customFormat="1" ht="11.25"/>
    <row r="589" s="4" customFormat="1" ht="11.25"/>
    <row r="590" s="4" customFormat="1" ht="11.25"/>
    <row r="591" s="4" customFormat="1" ht="11.25"/>
    <row r="592" s="4" customFormat="1" ht="11.25"/>
    <row r="593" s="4" customFormat="1" ht="11.25"/>
    <row r="594" s="4" customFormat="1" ht="11.25"/>
    <row r="595" s="4" customFormat="1" ht="11.25"/>
    <row r="596" s="4" customFormat="1" ht="11.25"/>
    <row r="597" s="4" customFormat="1" ht="11.25"/>
    <row r="598" s="4" customFormat="1" ht="11.25"/>
    <row r="599" s="4" customFormat="1" ht="11.25"/>
    <row r="600" s="4" customFormat="1" ht="11.25"/>
    <row r="601" s="4" customFormat="1" ht="11.25"/>
    <row r="602" s="4" customFormat="1" ht="11.25"/>
    <row r="603" s="4" customFormat="1" ht="11.25"/>
    <row r="604" s="4" customFormat="1" ht="11.25"/>
    <row r="605" s="4" customFormat="1" ht="11.25"/>
    <row r="606" s="4" customFormat="1" ht="11.25"/>
    <row r="607" s="4" customFormat="1" ht="11.25"/>
    <row r="608" s="4" customFormat="1" ht="11.25"/>
    <row r="609" s="4" customFormat="1" ht="11.25"/>
    <row r="610" s="4" customFormat="1" ht="11.25"/>
    <row r="611" s="4" customFormat="1" ht="11.25"/>
    <row r="612" s="4" customFormat="1" ht="11.25"/>
    <row r="613" s="4" customFormat="1" ht="11.25"/>
    <row r="614" s="4" customFormat="1" ht="11.25"/>
    <row r="615" s="4" customFormat="1" ht="11.25"/>
    <row r="616" s="4" customFormat="1" ht="11.25"/>
    <row r="617" s="4" customFormat="1" ht="11.25"/>
    <row r="618" s="4" customFormat="1" ht="11.25"/>
    <row r="619" s="4" customFormat="1" ht="11.25"/>
    <row r="620" s="4" customFormat="1" ht="11.25"/>
    <row r="621" s="4" customFormat="1" ht="11.25"/>
    <row r="622" s="4" customFormat="1" ht="11.25"/>
    <row r="623" s="4" customFormat="1" ht="11.25"/>
    <row r="624" s="4" customFormat="1" ht="11.25"/>
    <row r="625" s="4" customFormat="1" ht="11.25"/>
    <row r="626" s="4" customFormat="1" ht="11.25"/>
    <row r="627" s="4" customFormat="1" ht="11.25"/>
    <row r="628" s="4" customFormat="1" ht="11.25"/>
    <row r="629" s="4" customFormat="1" ht="11.25"/>
    <row r="630" s="4" customFormat="1" ht="11.25"/>
    <row r="631" s="4" customFormat="1" ht="11.25"/>
    <row r="632" s="4" customFormat="1" ht="11.25"/>
    <row r="633" s="4" customFormat="1" ht="11.25"/>
    <row r="634" s="4" customFormat="1" ht="11.25"/>
    <row r="635" s="4" customFormat="1" ht="11.25"/>
    <row r="636" s="4" customFormat="1" ht="11.25"/>
    <row r="637" s="4" customFormat="1" ht="11.25"/>
    <row r="638" s="4" customFormat="1" ht="11.25"/>
    <row r="639" s="4" customFormat="1" ht="11.25"/>
    <row r="640" s="4" customFormat="1" ht="11.25"/>
    <row r="641" s="4" customFormat="1" ht="11.25"/>
    <row r="642" s="4" customFormat="1" ht="11.25"/>
    <row r="643" s="4" customFormat="1" ht="11.25"/>
    <row r="644" s="4" customFormat="1" ht="11.25"/>
    <row r="645" s="4" customFormat="1" ht="11.25"/>
    <row r="646" s="4" customFormat="1" ht="11.25"/>
    <row r="647" s="4" customFormat="1" ht="11.25"/>
    <row r="648" s="4" customFormat="1" ht="11.25"/>
    <row r="649" s="4" customFormat="1" ht="11.25"/>
    <row r="650" s="4" customFormat="1" ht="11.25"/>
    <row r="651" s="4" customFormat="1" ht="11.25"/>
    <row r="652" s="4" customFormat="1" ht="11.25"/>
    <row r="653" s="4" customFormat="1" ht="11.25"/>
    <row r="654" s="4" customFormat="1" ht="11.25"/>
    <row r="655" s="4" customFormat="1" ht="11.25"/>
    <row r="656" s="4" customFormat="1" ht="11.25"/>
    <row r="657" s="4" customFormat="1" ht="11.25"/>
    <row r="658" s="4" customFormat="1" ht="11.25"/>
    <row r="659" s="4" customFormat="1" ht="11.25"/>
    <row r="660" s="4" customFormat="1" ht="11.25"/>
    <row r="661" s="4" customFormat="1" ht="11.25"/>
    <row r="662" s="4" customFormat="1" ht="11.25"/>
    <row r="663" s="4" customFormat="1" ht="11.25"/>
    <row r="664" s="4" customFormat="1" ht="11.25"/>
    <row r="665" s="4" customFormat="1" ht="11.25"/>
    <row r="666" s="4" customFormat="1" ht="11.25"/>
    <row r="667" s="4" customFormat="1" ht="11.25"/>
    <row r="668" s="4" customFormat="1" ht="11.25"/>
    <row r="669" s="4" customFormat="1" ht="11.25"/>
    <row r="670" s="4" customFormat="1" ht="11.25"/>
    <row r="671" s="4" customFormat="1" ht="11.25"/>
    <row r="672" s="4" customFormat="1" ht="11.25"/>
    <row r="673" s="4" customFormat="1" ht="11.25"/>
    <row r="674" s="4" customFormat="1" ht="11.25"/>
    <row r="675" s="4" customFormat="1" ht="11.25"/>
    <row r="676" s="4" customFormat="1" ht="11.25"/>
    <row r="677" s="4" customFormat="1" ht="11.25"/>
    <row r="678" s="4" customFormat="1" ht="11.25"/>
    <row r="679" s="4" customFormat="1" ht="11.25"/>
    <row r="680" s="4" customFormat="1" ht="11.25"/>
    <row r="681" s="4" customFormat="1" ht="11.25"/>
    <row r="682" s="4" customFormat="1" ht="11.25"/>
    <row r="683" s="4" customFormat="1" ht="11.25"/>
    <row r="684" s="4" customFormat="1" ht="11.25"/>
    <row r="685" s="4" customFormat="1" ht="11.25"/>
    <row r="686" s="4" customFormat="1" ht="11.25"/>
    <row r="687" s="4" customFormat="1" ht="11.25"/>
    <row r="688" s="4" customFormat="1" ht="11.25"/>
    <row r="689" s="4" customFormat="1" ht="11.25"/>
    <row r="690" s="4" customFormat="1" ht="11.25"/>
    <row r="691" s="4" customFormat="1" ht="11.25"/>
    <row r="692" s="4" customFormat="1" ht="11.25"/>
    <row r="693" s="4" customFormat="1" ht="11.25"/>
    <row r="694" s="4" customFormat="1" ht="11.25"/>
    <row r="695" s="4" customFormat="1" ht="11.25"/>
    <row r="696" s="4" customFormat="1" ht="11.25"/>
    <row r="697" s="4" customFormat="1" ht="11.25"/>
    <row r="698" s="4" customFormat="1" ht="11.25"/>
    <row r="699" s="4" customFormat="1" ht="11.25"/>
    <row r="700" s="4" customFormat="1" ht="11.25"/>
    <row r="701" s="4" customFormat="1" ht="11.25"/>
    <row r="702" s="4" customFormat="1" ht="11.25"/>
    <row r="703" s="4" customFormat="1" ht="11.25"/>
    <row r="704" s="4" customFormat="1" ht="11.25"/>
    <row r="705" s="4" customFormat="1" ht="11.25"/>
    <row r="706" s="4" customFormat="1" ht="11.25"/>
    <row r="707" s="4" customFormat="1" ht="11.25"/>
    <row r="708" s="4" customFormat="1" ht="11.25"/>
    <row r="709" s="4" customFormat="1" ht="11.25"/>
    <row r="710" s="4" customFormat="1" ht="11.25"/>
    <row r="711" s="4" customFormat="1" ht="11.25"/>
    <row r="712" s="4" customFormat="1" ht="11.25"/>
    <row r="713" s="4" customFormat="1" ht="11.25"/>
    <row r="714" s="4" customFormat="1" ht="11.25"/>
    <row r="715" s="4" customFormat="1" ht="11.25"/>
    <row r="716" s="4" customFormat="1" ht="11.25"/>
    <row r="717" s="4" customFormat="1" ht="11.25"/>
    <row r="718" s="4" customFormat="1" ht="11.25"/>
    <row r="719" s="4" customFormat="1" ht="11.25"/>
    <row r="720" s="4" customFormat="1" ht="11.25"/>
    <row r="721" s="4" customFormat="1" ht="11.25"/>
    <row r="722" s="4" customFormat="1" ht="11.25"/>
    <row r="723" s="4" customFormat="1" ht="11.25"/>
    <row r="724" s="4" customFormat="1" ht="11.25"/>
    <row r="725" s="4" customFormat="1" ht="11.25"/>
    <row r="726" s="4" customFormat="1" ht="11.25"/>
    <row r="727" s="4" customFormat="1" ht="11.25"/>
    <row r="728" s="4" customFormat="1" ht="11.25"/>
    <row r="729" s="4" customFormat="1" ht="11.25"/>
    <row r="730" s="4" customFormat="1" ht="11.25"/>
    <row r="731" s="4" customFormat="1" ht="11.25"/>
    <row r="732" s="4" customFormat="1" ht="11.25"/>
    <row r="733" s="4" customFormat="1" ht="11.25"/>
    <row r="734" s="4" customFormat="1" ht="11.25"/>
    <row r="735" s="4" customFormat="1" ht="11.25"/>
    <row r="736" s="4" customFormat="1" ht="11.25"/>
    <row r="737" s="4" customFormat="1" ht="11.25"/>
    <row r="738" s="4" customFormat="1" ht="11.25"/>
    <row r="739" s="4" customFormat="1" ht="11.25"/>
    <row r="740" s="4" customFormat="1" ht="11.25"/>
    <row r="741" s="4" customFormat="1" ht="11.25"/>
    <row r="742" s="4" customFormat="1" ht="11.25"/>
    <row r="743" s="4" customFormat="1" ht="11.25"/>
    <row r="744" s="4" customFormat="1" ht="11.25"/>
    <row r="745" s="4" customFormat="1" ht="11.25"/>
    <row r="746" s="4" customFormat="1" ht="11.25"/>
    <row r="747" s="4" customFormat="1" ht="11.25"/>
    <row r="748" s="4" customFormat="1" ht="11.25"/>
    <row r="749" s="4" customFormat="1" ht="11.25"/>
    <row r="750" s="4" customFormat="1" ht="11.25"/>
    <row r="751" s="4" customFormat="1" ht="11.25"/>
    <row r="752" s="4" customFormat="1" ht="11.25"/>
    <row r="753" s="4" customFormat="1" ht="11.25"/>
    <row r="754" s="4" customFormat="1" ht="11.25"/>
    <row r="755" s="4" customFormat="1" ht="11.25"/>
    <row r="756" s="4" customFormat="1" ht="11.25"/>
    <row r="757" s="4" customFormat="1" ht="11.25"/>
    <row r="758" s="4" customFormat="1" ht="11.25"/>
    <row r="759" s="4" customFormat="1" ht="11.25"/>
    <row r="760" s="4" customFormat="1" ht="11.25"/>
    <row r="761" s="4" customFormat="1" ht="11.25"/>
    <row r="762" s="4" customFormat="1" ht="11.25"/>
    <row r="763" s="4" customFormat="1" ht="11.25"/>
    <row r="764" s="4" customFormat="1" ht="11.25"/>
    <row r="765" s="4" customFormat="1" ht="11.25"/>
    <row r="766" s="4" customFormat="1" ht="11.25"/>
    <row r="767" s="4" customFormat="1" ht="11.25"/>
    <row r="768" s="4" customFormat="1" ht="11.25"/>
    <row r="769" s="4" customFormat="1" ht="11.25"/>
    <row r="770" s="4" customFormat="1" ht="11.25"/>
    <row r="771" s="4" customFormat="1" ht="11.25"/>
    <row r="772" s="4" customFormat="1" ht="11.25"/>
    <row r="773" s="4" customFormat="1" ht="11.25"/>
    <row r="774" s="4" customFormat="1" ht="11.25"/>
    <row r="775" s="4" customFormat="1" ht="11.25"/>
    <row r="776" s="4" customFormat="1" ht="11.25"/>
    <row r="777" s="4" customFormat="1" ht="11.25"/>
    <row r="778" s="4" customFormat="1" ht="11.25"/>
    <row r="779" s="4" customFormat="1" ht="11.25"/>
    <row r="780" s="4" customFormat="1" ht="11.25"/>
    <row r="781" s="4" customFormat="1" ht="11.25"/>
    <row r="782" s="4" customFormat="1" ht="11.25"/>
    <row r="783" s="4" customFormat="1" ht="11.25"/>
    <row r="784" s="4" customFormat="1" ht="11.25"/>
    <row r="785" s="4" customFormat="1" ht="11.25"/>
    <row r="786" s="4" customFormat="1" ht="11.25"/>
    <row r="787" s="4" customFormat="1" ht="11.25"/>
    <row r="788" s="4" customFormat="1" ht="11.25"/>
    <row r="789" s="4" customFormat="1" ht="11.25"/>
    <row r="790" s="4" customFormat="1" ht="11.25"/>
    <row r="791" s="4" customFormat="1" ht="11.25"/>
    <row r="792" s="4" customFormat="1" ht="11.25"/>
    <row r="793" s="4" customFormat="1" ht="11.25"/>
    <row r="794" s="4" customFormat="1" ht="11.25"/>
    <row r="795" s="4" customFormat="1" ht="11.25"/>
    <row r="796" s="4" customFormat="1" ht="11.25"/>
    <row r="797" s="4" customFormat="1" ht="11.25"/>
    <row r="798" s="4" customFormat="1" ht="11.25"/>
    <row r="799" s="4" customFormat="1" ht="11.25"/>
    <row r="800" s="4" customFormat="1" ht="11.25"/>
    <row r="801" s="4" customFormat="1" ht="11.25"/>
    <row r="802" s="4" customFormat="1" ht="11.25"/>
    <row r="803" s="4" customFormat="1" ht="11.25"/>
    <row r="804" s="4" customFormat="1" ht="11.25"/>
    <row r="805" s="4" customFormat="1" ht="11.25"/>
    <row r="806" s="4" customFormat="1" ht="11.25"/>
    <row r="807" s="4" customFormat="1" ht="11.25"/>
    <row r="808" s="4" customFormat="1" ht="11.25"/>
    <row r="809" s="4" customFormat="1" ht="11.25"/>
    <row r="810" s="4" customFormat="1" ht="11.25"/>
    <row r="811" s="4" customFormat="1" ht="11.25"/>
    <row r="812" s="4" customFormat="1" ht="11.25"/>
    <row r="813" s="4" customFormat="1" ht="11.25"/>
    <row r="814" s="4" customFormat="1" ht="11.25"/>
    <row r="815" s="4" customFormat="1" ht="11.25"/>
    <row r="816" s="4" customFormat="1" ht="11.25"/>
    <row r="817" s="4" customFormat="1" ht="11.25"/>
    <row r="818" s="4" customFormat="1" ht="11.25"/>
    <row r="819" s="4" customFormat="1" ht="11.25"/>
    <row r="820" s="4" customFormat="1" ht="11.25"/>
    <row r="821" s="4" customFormat="1" ht="11.25"/>
    <row r="822" s="4" customFormat="1" ht="11.25"/>
    <row r="823" s="4" customFormat="1" ht="11.25"/>
    <row r="824" s="4" customFormat="1" ht="11.25"/>
    <row r="825" s="4" customFormat="1" ht="11.25"/>
    <row r="826" s="4" customFormat="1" ht="11.25"/>
    <row r="827" s="4" customFormat="1" ht="11.25"/>
    <row r="828" s="4" customFormat="1" ht="11.25"/>
    <row r="829" s="4" customFormat="1" ht="11.25"/>
    <row r="830" s="4" customFormat="1" ht="11.25"/>
    <row r="831" s="4" customFormat="1" ht="11.25"/>
    <row r="832" s="4" customFormat="1" ht="11.25"/>
    <row r="833" s="4" customFormat="1" ht="11.25"/>
    <row r="834" s="4" customFormat="1" ht="11.25"/>
    <row r="835" s="4" customFormat="1" ht="11.25"/>
    <row r="836" s="4" customFormat="1" ht="11.25"/>
    <row r="837" s="4" customFormat="1" ht="11.25"/>
    <row r="838" s="4" customFormat="1" ht="11.25"/>
    <row r="839" s="4" customFormat="1" ht="11.25"/>
    <row r="840" s="4" customFormat="1" ht="11.25"/>
    <row r="841" s="4" customFormat="1" ht="11.25"/>
    <row r="842" s="4" customFormat="1" ht="11.25"/>
    <row r="843" s="4" customFormat="1" ht="11.25"/>
    <row r="844" s="4" customFormat="1" ht="11.25"/>
    <row r="845" s="4" customFormat="1" ht="11.25"/>
    <row r="846" s="4" customFormat="1" ht="11.25"/>
    <row r="847" s="4" customFormat="1" ht="11.25"/>
    <row r="848" s="4" customFormat="1" ht="11.25"/>
    <row r="849" s="4" customFormat="1" ht="11.25"/>
    <row r="850" s="4" customFormat="1" ht="11.25"/>
    <row r="851" s="4" customFormat="1" ht="11.25"/>
    <row r="852" s="4" customFormat="1" ht="11.25"/>
    <row r="853" s="4" customFormat="1" ht="11.25"/>
    <row r="854" s="4" customFormat="1" ht="11.25"/>
    <row r="855" s="4" customFormat="1" ht="11.25"/>
    <row r="856" s="4" customFormat="1" ht="11.25"/>
    <row r="857" s="4" customFormat="1" ht="11.25"/>
    <row r="858" s="4" customFormat="1" ht="11.25"/>
    <row r="859" s="4" customFormat="1" ht="11.25"/>
    <row r="860" s="4" customFormat="1" ht="11.25"/>
    <row r="861" s="4" customFormat="1" ht="11.25"/>
    <row r="862" s="4" customFormat="1" ht="11.25"/>
    <row r="863" s="4" customFormat="1" ht="11.25"/>
    <row r="864" s="4" customFormat="1" ht="11.25"/>
    <row r="865" s="4" customFormat="1" ht="11.25"/>
    <row r="866" s="4" customFormat="1" ht="11.25"/>
    <row r="867" s="4" customFormat="1" ht="11.25"/>
    <row r="868" s="4" customFormat="1" ht="11.25"/>
    <row r="869" s="4" customFormat="1" ht="11.25"/>
    <row r="870" s="4" customFormat="1" ht="11.25"/>
    <row r="871" s="4" customFormat="1" ht="11.25"/>
    <row r="872" s="4" customFormat="1" ht="11.25"/>
    <row r="873" s="4" customFormat="1" ht="11.25"/>
    <row r="874" s="4" customFormat="1" ht="11.25"/>
    <row r="875" s="4" customFormat="1" ht="11.25"/>
    <row r="876" s="4" customFormat="1" ht="11.25"/>
    <row r="877" s="4" customFormat="1" ht="11.25"/>
    <row r="878" s="4" customFormat="1" ht="11.25"/>
    <row r="879" s="4" customFormat="1" ht="11.25"/>
    <row r="880" s="4" customFormat="1" ht="11.25"/>
    <row r="881" s="4" customFormat="1" ht="11.25"/>
    <row r="882" s="4" customFormat="1" ht="11.25"/>
    <row r="883" s="4" customFormat="1" ht="11.25"/>
    <row r="884" s="4" customFormat="1" ht="11.25"/>
    <row r="885" s="4" customFormat="1" ht="11.25"/>
    <row r="886" s="4" customFormat="1" ht="11.25"/>
    <row r="887" s="4" customFormat="1" ht="11.25"/>
    <row r="888" s="4" customFormat="1" ht="11.25"/>
    <row r="889" s="4" customFormat="1" ht="11.25"/>
    <row r="890" s="4" customFormat="1" ht="11.25"/>
    <row r="891" s="4" customFormat="1" ht="11.25"/>
    <row r="892" s="4" customFormat="1" ht="11.25"/>
    <row r="893" s="4" customFormat="1" ht="11.25"/>
    <row r="894" s="4" customFormat="1" ht="11.25"/>
    <row r="895" s="4" customFormat="1" ht="11.25"/>
    <row r="896" s="4" customFormat="1" ht="11.25"/>
    <row r="897" s="4" customFormat="1" ht="11.25"/>
    <row r="898" s="4" customFormat="1" ht="11.25"/>
    <row r="899" s="4" customFormat="1" ht="11.25"/>
    <row r="900" s="4" customFormat="1" ht="11.25"/>
    <row r="901" s="4" customFormat="1" ht="11.25"/>
    <row r="902" s="4" customFormat="1" ht="11.25"/>
    <row r="903" s="4" customFormat="1" ht="11.25"/>
    <row r="904" s="4" customFormat="1" ht="11.25"/>
    <row r="905" s="4" customFormat="1" ht="11.25"/>
    <row r="906" s="4" customFormat="1" ht="11.25"/>
    <row r="907" s="4" customFormat="1" ht="11.25"/>
    <row r="908" s="4" customFormat="1" ht="11.25"/>
    <row r="909" s="4" customFormat="1" ht="11.25"/>
    <row r="910" s="4" customFormat="1" ht="11.25"/>
    <row r="911" s="4" customFormat="1" ht="11.25"/>
    <row r="912" s="4" customFormat="1" ht="11.25"/>
    <row r="913" s="4" customFormat="1" ht="11.25"/>
    <row r="914" s="4" customFormat="1" ht="11.25"/>
    <row r="915" s="4" customFormat="1" ht="11.25"/>
    <row r="916" s="4" customFormat="1" ht="11.25"/>
    <row r="917" s="4" customFormat="1" ht="11.25"/>
    <row r="918" s="4" customFormat="1" ht="11.25"/>
    <row r="919" s="4" customFormat="1" ht="11.25"/>
    <row r="920" s="4" customFormat="1" ht="11.25"/>
    <row r="921" s="4" customFormat="1" ht="11.25"/>
    <row r="922" s="4" customFormat="1" ht="11.25"/>
    <row r="923" s="4" customFormat="1" ht="11.25"/>
    <row r="924" s="4" customFormat="1" ht="11.25"/>
    <row r="925" s="4" customFormat="1" ht="11.25"/>
    <row r="926" s="4" customFormat="1" ht="11.25"/>
    <row r="927" s="4" customFormat="1" ht="11.25"/>
    <row r="928" s="4" customFormat="1" ht="11.25"/>
    <row r="929" s="4" customFormat="1" ht="11.25"/>
    <row r="930" s="4" customFormat="1" ht="11.25"/>
    <row r="931" s="4" customFormat="1" ht="11.25"/>
    <row r="932" s="4" customFormat="1" ht="11.25"/>
    <row r="933" s="4" customFormat="1" ht="11.25"/>
    <row r="934" s="4" customFormat="1" ht="11.25"/>
    <row r="935" s="4" customFormat="1" ht="11.25"/>
    <row r="936" s="4" customFormat="1" ht="11.25"/>
    <row r="937" s="4" customFormat="1" ht="11.25"/>
    <row r="938" s="4" customFormat="1" ht="11.25"/>
    <row r="939" s="4" customFormat="1" ht="11.25"/>
    <row r="940" s="4" customFormat="1" ht="11.25"/>
    <row r="941" s="4" customFormat="1" ht="11.25"/>
    <row r="942" s="4" customFormat="1" ht="11.25"/>
    <row r="943" s="4" customFormat="1" ht="11.25"/>
    <row r="944" s="4" customFormat="1" ht="11.25"/>
    <row r="945" s="4" customFormat="1" ht="11.25"/>
    <row r="946" s="4" customFormat="1" ht="11.25"/>
    <row r="947" s="4" customFormat="1" ht="11.25"/>
    <row r="948" s="4" customFormat="1" ht="11.25"/>
    <row r="949" s="4" customFormat="1" ht="11.25"/>
    <row r="950" s="4" customFormat="1" ht="11.25"/>
    <row r="951" s="4" customFormat="1" ht="11.25"/>
    <row r="952" s="4" customFormat="1" ht="11.25"/>
    <row r="953" s="4" customFormat="1" ht="11.25"/>
    <row r="954" s="4" customFormat="1" ht="11.25"/>
    <row r="955" s="4" customFormat="1" ht="11.25"/>
    <row r="956" s="4" customFormat="1" ht="11.25"/>
    <row r="957" s="4" customFormat="1" ht="11.25"/>
    <row r="958" s="4" customFormat="1" ht="11.25"/>
    <row r="959" s="4" customFormat="1" ht="11.25"/>
    <row r="960" s="4" customFormat="1" ht="11.25"/>
    <row r="961" s="4" customFormat="1" ht="11.25"/>
    <row r="962" s="4" customFormat="1" ht="11.25"/>
    <row r="963" s="4" customFormat="1" ht="11.25"/>
    <row r="964" s="4" customFormat="1" ht="11.25"/>
    <row r="965" s="4" customFormat="1" ht="11.25"/>
    <row r="966" s="4" customFormat="1" ht="11.25"/>
    <row r="967" s="4" customFormat="1" ht="11.25"/>
    <row r="968" s="4" customFormat="1" ht="11.25"/>
    <row r="969" s="4" customFormat="1" ht="11.25"/>
    <row r="970" s="4" customFormat="1" ht="11.25"/>
    <row r="971" s="4" customFormat="1" ht="11.25"/>
    <row r="972" s="4" customFormat="1" ht="11.25"/>
    <row r="973" s="4" customFormat="1" ht="11.25"/>
    <row r="974" s="4" customFormat="1" ht="11.25"/>
    <row r="975" s="4" customFormat="1" ht="11.25"/>
    <row r="976" s="4" customFormat="1" ht="11.25"/>
    <row r="977" s="4" customFormat="1" ht="11.25"/>
    <row r="978" s="4" customFormat="1" ht="11.25"/>
    <row r="979" s="4" customFormat="1" ht="11.25"/>
    <row r="980" s="4" customFormat="1" ht="11.25"/>
    <row r="981" s="4" customFormat="1" ht="11.25"/>
    <row r="982" s="4" customFormat="1" ht="11.25"/>
    <row r="983" s="4" customFormat="1" ht="11.25"/>
    <row r="984" s="4" customFormat="1" ht="11.25"/>
    <row r="985" s="4" customFormat="1" ht="11.25"/>
    <row r="986" s="4" customFormat="1" ht="11.25"/>
    <row r="987" s="4" customFormat="1" ht="11.25"/>
    <row r="988" s="4" customFormat="1" ht="11.25"/>
    <row r="989" s="4" customFormat="1" ht="11.25"/>
    <row r="990" s="4" customFormat="1" ht="11.25"/>
    <row r="991" s="4" customFormat="1" ht="11.25"/>
    <row r="992" s="4" customFormat="1" ht="11.25"/>
    <row r="993" s="4" customFormat="1" ht="11.25"/>
    <row r="994" s="4" customFormat="1" ht="11.25"/>
    <row r="995" s="4" customFormat="1" ht="11.25"/>
    <row r="996" s="4" customFormat="1" ht="11.25"/>
    <row r="997" s="4" customFormat="1" ht="11.25"/>
    <row r="998" s="4" customFormat="1" ht="11.25"/>
    <row r="999" s="4" customFormat="1" ht="11.25"/>
    <row r="1000" s="4" customFormat="1" ht="11.25"/>
    <row r="1001" s="4" customFormat="1" ht="11.25"/>
    <row r="1002" s="4" customFormat="1" ht="11.25"/>
    <row r="1003" s="4" customFormat="1" ht="11.25"/>
    <row r="1004" s="4" customFormat="1" ht="11.25"/>
    <row r="1005" s="4" customFormat="1" ht="11.25"/>
    <row r="1006" s="4" customFormat="1" ht="11.25"/>
    <row r="1007" s="4" customFormat="1" ht="11.25"/>
    <row r="1008" s="4" customFormat="1" ht="11.25"/>
    <row r="1009" s="4" customFormat="1" ht="11.25"/>
    <row r="1010" s="4" customFormat="1" ht="11.25"/>
    <row r="1011" s="4" customFormat="1" ht="11.25"/>
    <row r="1012" s="4" customFormat="1" ht="11.25"/>
    <row r="1013" s="4" customFormat="1" ht="11.25"/>
    <row r="1014" s="4" customFormat="1" ht="11.25"/>
    <row r="1015" s="4" customFormat="1" ht="11.25"/>
    <row r="1016" s="4" customFormat="1" ht="11.25"/>
    <row r="1017" s="4" customFormat="1" ht="11.25"/>
    <row r="1018" s="4" customFormat="1" ht="11.25"/>
    <row r="1019" s="4" customFormat="1" ht="11.25"/>
    <row r="1020" s="4" customFormat="1" ht="11.25"/>
    <row r="1021" s="4" customFormat="1" ht="11.25"/>
    <row r="1022" s="4" customFormat="1" ht="11.25"/>
    <row r="1023" s="4" customFormat="1" ht="11.25"/>
    <row r="1024" s="4" customFormat="1" ht="11.25"/>
    <row r="1025" s="4" customFormat="1" ht="11.25"/>
    <row r="1026" s="4" customFormat="1" ht="11.25"/>
    <row r="1027" s="4" customFormat="1" ht="11.25"/>
    <row r="1028" s="4" customFormat="1" ht="11.25"/>
    <row r="1029" s="4" customFormat="1" ht="11.25"/>
    <row r="1030" s="4" customFormat="1" ht="11.25"/>
    <row r="1031" s="4" customFormat="1" ht="11.25"/>
    <row r="1032" s="4" customFormat="1" ht="11.25"/>
    <row r="1033" s="4" customFormat="1" ht="11.25"/>
    <row r="1034" s="4" customFormat="1" ht="11.25"/>
    <row r="1035" s="4" customFormat="1" ht="11.25"/>
    <row r="1036" s="4" customFormat="1" ht="11.25"/>
    <row r="1037" s="4" customFormat="1" ht="11.25"/>
    <row r="1038" s="4" customFormat="1" ht="11.25"/>
    <row r="1039" s="4" customFormat="1" ht="11.25"/>
    <row r="1040" s="4" customFormat="1" ht="11.25"/>
    <row r="1041" s="4" customFormat="1" ht="11.25"/>
    <row r="1042" s="4" customFormat="1" ht="11.25"/>
    <row r="1043" s="4" customFormat="1" ht="11.25"/>
    <row r="1044" s="4" customFormat="1" ht="11.25"/>
    <row r="1045" s="4" customFormat="1" ht="11.25"/>
    <row r="1046" s="4" customFormat="1" ht="11.25"/>
    <row r="1047" s="4" customFormat="1" ht="11.25"/>
    <row r="1048" s="4" customFormat="1" ht="11.25"/>
    <row r="1049" s="4" customFormat="1" ht="11.25"/>
    <row r="1050" s="4" customFormat="1" ht="11.25"/>
    <row r="1051" s="4" customFormat="1" ht="11.25"/>
    <row r="1052" s="4" customFormat="1" ht="11.25"/>
    <row r="1053" s="4" customFormat="1" ht="11.25"/>
    <row r="1054" s="4" customFormat="1" ht="11.25"/>
    <row r="1055" s="4" customFormat="1" ht="11.25"/>
    <row r="1056" s="4" customFormat="1" ht="11.25"/>
    <row r="1057" s="4" customFormat="1" ht="11.25"/>
    <row r="1058" s="4" customFormat="1" ht="11.25"/>
    <row r="1059" s="4" customFormat="1" ht="11.25"/>
    <row r="1060" s="4" customFormat="1" ht="11.25"/>
    <row r="1061" s="4" customFormat="1" ht="11.25"/>
    <row r="1062" s="4" customFormat="1" ht="11.25"/>
    <row r="1063" s="4" customFormat="1" ht="11.25"/>
    <row r="1064" s="4" customFormat="1" ht="11.25"/>
    <row r="1065" s="4" customFormat="1" ht="11.25"/>
    <row r="1066" s="4" customFormat="1" ht="11.25"/>
    <row r="1067" s="4" customFormat="1" ht="11.25"/>
    <row r="1068" s="4" customFormat="1" ht="11.25"/>
    <row r="1069" s="4" customFormat="1" ht="11.25"/>
    <row r="1070" s="4" customFormat="1" ht="11.25"/>
    <row r="1071" s="4" customFormat="1" ht="11.25"/>
    <row r="1072" s="4" customFormat="1" ht="11.25"/>
    <row r="1073" s="4" customFormat="1" ht="11.25"/>
    <row r="1074" s="4" customFormat="1" ht="11.25"/>
    <row r="1075" s="4" customFormat="1" ht="11.25"/>
    <row r="1076" s="4" customFormat="1" ht="11.25"/>
    <row r="1077" s="4" customFormat="1" ht="11.25"/>
    <row r="1078" s="4" customFormat="1" ht="11.25"/>
    <row r="1079" s="4" customFormat="1" ht="11.25"/>
    <row r="1080" s="4" customFormat="1" ht="11.25"/>
    <row r="1081" s="4" customFormat="1" ht="11.25"/>
    <row r="1082" s="4" customFormat="1" ht="11.25"/>
    <row r="1083" s="4" customFormat="1" ht="11.25"/>
    <row r="1084" s="4" customFormat="1" ht="11.25"/>
    <row r="1085" s="4" customFormat="1" ht="11.25"/>
    <row r="1086" s="4" customFormat="1" ht="11.25"/>
    <row r="1087" s="4" customFormat="1" ht="11.25"/>
    <row r="1088" s="4" customFormat="1" ht="11.25"/>
    <row r="1089" s="4" customFormat="1" ht="11.25"/>
    <row r="1090" s="4" customFormat="1" ht="11.25"/>
    <row r="1091" s="4" customFormat="1" ht="11.25"/>
    <row r="1092" s="4" customFormat="1" ht="11.25"/>
    <row r="1093" s="4" customFormat="1" ht="11.25"/>
    <row r="1094" s="4" customFormat="1" ht="11.25"/>
    <row r="1095" s="4" customFormat="1" ht="11.25"/>
    <row r="1096" s="4" customFormat="1" ht="11.25"/>
    <row r="1097" s="4" customFormat="1" ht="11.25"/>
    <row r="1098" s="4" customFormat="1" ht="11.25"/>
    <row r="1099" s="4" customFormat="1" ht="11.25"/>
    <row r="1100" s="4" customFormat="1" ht="11.25"/>
    <row r="1101" s="4" customFormat="1" ht="11.25"/>
    <row r="1102" s="4" customFormat="1" ht="11.25"/>
    <row r="1103" s="4" customFormat="1" ht="11.25"/>
    <row r="1104" s="4" customFormat="1" ht="11.25"/>
    <row r="1105" s="4" customFormat="1" ht="11.25"/>
    <row r="1106" s="4" customFormat="1" ht="11.25"/>
    <row r="1107" s="4" customFormat="1" ht="11.25"/>
    <row r="1108" s="4" customFormat="1" ht="11.25"/>
    <row r="1109" s="4" customFormat="1" ht="11.25"/>
    <row r="1110" s="4" customFormat="1" ht="11.25"/>
    <row r="1111" s="4" customFormat="1" ht="11.25"/>
    <row r="1112" s="4" customFormat="1" ht="11.25"/>
  </sheetData>
  <mergeCells count="30">
    <mergeCell ref="E6:H6"/>
    <mergeCell ref="A19:B19"/>
    <mergeCell ref="A20:I21"/>
    <mergeCell ref="A25:B25"/>
    <mergeCell ref="C9:H9"/>
    <mergeCell ref="I15:I16"/>
    <mergeCell ref="D15:F15"/>
    <mergeCell ref="G15:G16"/>
    <mergeCell ref="A12:B12"/>
    <mergeCell ref="A15:A16"/>
    <mergeCell ref="B15:B16"/>
    <mergeCell ref="C15:C16"/>
    <mergeCell ref="C6:D6"/>
    <mergeCell ref="A10:B10"/>
    <mergeCell ref="I2:J2"/>
    <mergeCell ref="A17:I17"/>
    <mergeCell ref="I6:J6"/>
    <mergeCell ref="E7:H7"/>
    <mergeCell ref="I7:J7"/>
    <mergeCell ref="A1:B8"/>
    <mergeCell ref="C1:H5"/>
    <mergeCell ref="E8:H8"/>
    <mergeCell ref="I8:J8"/>
    <mergeCell ref="C7:D8"/>
    <mergeCell ref="I1:J1"/>
    <mergeCell ref="H15:H16"/>
    <mergeCell ref="I3:J3"/>
    <mergeCell ref="I4:J4"/>
    <mergeCell ref="I5:J5"/>
    <mergeCell ref="A11:B11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J362"/>
  <sheetViews>
    <sheetView showGridLines="0" zoomScale="120" zoomScaleNormal="120" workbookViewId="0">
      <selection activeCell="C6" sqref="C6:D6"/>
    </sheetView>
  </sheetViews>
  <sheetFormatPr baseColWidth="10" defaultRowHeight="12.75"/>
  <cols>
    <col min="1" max="1" width="7.5703125" style="3" customWidth="1"/>
    <col min="2" max="2" width="16.85546875" style="3" customWidth="1"/>
    <col min="3" max="3" width="27.28515625" style="3" customWidth="1"/>
    <col min="4" max="4" width="19.5703125" style="3" customWidth="1"/>
    <col min="5" max="5" width="7.42578125" style="3" hidden="1" customWidth="1"/>
    <col min="6" max="6" width="9.5703125" style="3" customWidth="1"/>
    <col min="7" max="8" width="9.85546875" style="3" customWidth="1"/>
    <col min="9" max="9" width="13.28515625" style="3" customWidth="1"/>
    <col min="10" max="10" width="7.28515625" style="3" customWidth="1"/>
    <col min="11" max="11" width="10.42578125" style="3" customWidth="1"/>
    <col min="12" max="12" width="9.42578125" style="3" customWidth="1"/>
    <col min="13" max="13" width="8.5703125" style="3" customWidth="1"/>
    <col min="14" max="14" width="8.42578125" style="3" customWidth="1"/>
    <col min="15" max="16384" width="11.42578125" style="3"/>
  </cols>
  <sheetData>
    <row r="1" spans="1:10" ht="12.75" customHeight="1">
      <c r="A1" s="304"/>
      <c r="B1" s="305"/>
      <c r="C1" s="335" t="str">
        <f>+'POA-02'!C1:H5</f>
        <v xml:space="preserve">PLAN OPERATIVO ANUAL DE INVERSIONES - POA - 2012 </v>
      </c>
      <c r="D1" s="335"/>
      <c r="E1" s="335"/>
      <c r="F1" s="335"/>
      <c r="G1" s="335"/>
      <c r="H1" s="335"/>
      <c r="I1" s="332" t="s">
        <v>164</v>
      </c>
      <c r="J1" s="332"/>
    </row>
    <row r="2" spans="1:10" ht="12.75" customHeight="1">
      <c r="A2" s="306"/>
      <c r="B2" s="307"/>
      <c r="C2" s="335"/>
      <c r="D2" s="335"/>
      <c r="E2" s="335"/>
      <c r="F2" s="335"/>
      <c r="G2" s="335"/>
      <c r="H2" s="335"/>
      <c r="I2" s="332" t="s">
        <v>165</v>
      </c>
      <c r="J2" s="332"/>
    </row>
    <row r="3" spans="1:10" ht="12.75" customHeight="1">
      <c r="A3" s="306"/>
      <c r="B3" s="307"/>
      <c r="C3" s="335"/>
      <c r="D3" s="335"/>
      <c r="E3" s="335"/>
      <c r="F3" s="335"/>
      <c r="G3" s="335"/>
      <c r="H3" s="335"/>
      <c r="I3" s="332" t="s">
        <v>166</v>
      </c>
      <c r="J3" s="332"/>
    </row>
    <row r="4" spans="1:10" ht="12.75" customHeight="1">
      <c r="A4" s="306"/>
      <c r="B4" s="307"/>
      <c r="C4" s="335"/>
      <c r="D4" s="335"/>
      <c r="E4" s="335"/>
      <c r="F4" s="335"/>
      <c r="G4" s="335"/>
      <c r="H4" s="335"/>
      <c r="I4" s="332" t="s">
        <v>175</v>
      </c>
      <c r="J4" s="332"/>
    </row>
    <row r="5" spans="1:10" s="11" customFormat="1" ht="18">
      <c r="A5" s="306"/>
      <c r="B5" s="307"/>
      <c r="C5" s="335"/>
      <c r="D5" s="335"/>
      <c r="E5" s="335"/>
      <c r="F5" s="335"/>
      <c r="G5" s="335"/>
      <c r="H5" s="335"/>
      <c r="I5" s="345" t="s">
        <v>151</v>
      </c>
      <c r="J5" s="345"/>
    </row>
    <row r="6" spans="1:10" ht="14.25" customHeight="1">
      <c r="A6" s="306"/>
      <c r="B6" s="307"/>
      <c r="C6" s="329" t="s">
        <v>167</v>
      </c>
      <c r="D6" s="329"/>
      <c r="E6" s="329" t="s">
        <v>168</v>
      </c>
      <c r="F6" s="329"/>
      <c r="G6" s="329"/>
      <c r="H6" s="329"/>
      <c r="I6" s="329" t="s">
        <v>169</v>
      </c>
      <c r="J6" s="329"/>
    </row>
    <row r="7" spans="1:10" s="5" customFormat="1" ht="14.25">
      <c r="A7" s="306"/>
      <c r="B7" s="307"/>
      <c r="C7" s="329" t="s">
        <v>170</v>
      </c>
      <c r="D7" s="329"/>
      <c r="E7" s="329" t="s">
        <v>171</v>
      </c>
      <c r="F7" s="329"/>
      <c r="G7" s="329"/>
      <c r="H7" s="329"/>
      <c r="I7" s="329" t="s">
        <v>173</v>
      </c>
      <c r="J7" s="329"/>
    </row>
    <row r="8" spans="1:10" s="5" customFormat="1" ht="14.25">
      <c r="A8" s="308"/>
      <c r="B8" s="309"/>
      <c r="C8" s="329"/>
      <c r="D8" s="329"/>
      <c r="E8" s="329" t="s">
        <v>172</v>
      </c>
      <c r="F8" s="329"/>
      <c r="G8" s="329"/>
      <c r="H8" s="329"/>
      <c r="I8" s="329" t="s">
        <v>174</v>
      </c>
      <c r="J8" s="329"/>
    </row>
    <row r="9" spans="1:10" s="5" customFormat="1" ht="15" customHeight="1">
      <c r="A9" s="372" t="s">
        <v>156</v>
      </c>
      <c r="B9" s="372"/>
      <c r="C9" s="240" t="str">
        <f>+'POA-01'!C9</f>
        <v>SISTEMA DE INFORMACIÓN AMBIENTAL REGIONAL - SIAR</v>
      </c>
      <c r="D9" s="240"/>
      <c r="E9" s="240">
        <f>+'POA-01'!E9</f>
        <v>0</v>
      </c>
      <c r="F9" s="240"/>
      <c r="G9" s="123"/>
      <c r="H9" s="373" t="s">
        <v>119</v>
      </c>
      <c r="I9" s="373"/>
      <c r="J9" s="6"/>
    </row>
    <row r="10" spans="1:10" s="5" customFormat="1" ht="16.5">
      <c r="A10" s="377" t="s">
        <v>8</v>
      </c>
      <c r="B10" s="377"/>
      <c r="C10" s="56">
        <f>SUM(C11:C12)</f>
        <v>83799779.610000014</v>
      </c>
      <c r="D10" s="68"/>
      <c r="E10" s="9"/>
      <c r="F10" s="9"/>
      <c r="G10" s="9"/>
      <c r="H10" s="9"/>
      <c r="I10" s="9"/>
      <c r="J10" s="6"/>
    </row>
    <row r="11" spans="1:10" s="5" customFormat="1" ht="16.5">
      <c r="A11" s="377" t="s">
        <v>10</v>
      </c>
      <c r="B11" s="377"/>
      <c r="C11" s="57">
        <f>'POA-01'!D11</f>
        <v>0</v>
      </c>
      <c r="D11" s="68"/>
      <c r="E11" s="9"/>
      <c r="F11" s="9"/>
      <c r="G11" s="9"/>
      <c r="H11" s="9"/>
      <c r="I11" s="9"/>
      <c r="J11" s="6"/>
    </row>
    <row r="12" spans="1:10" s="5" customFormat="1" ht="15" customHeight="1">
      <c r="A12" s="377" t="s">
        <v>153</v>
      </c>
      <c r="B12" s="377"/>
      <c r="C12" s="57">
        <f>+'POA-01'!C12</f>
        <v>83799779.610000014</v>
      </c>
      <c r="D12" s="68"/>
      <c r="E12" s="9"/>
      <c r="F12" s="9"/>
      <c r="G12" s="9"/>
      <c r="H12" s="9"/>
      <c r="I12" s="9"/>
      <c r="J12" s="6"/>
    </row>
    <row r="13" spans="1:10" s="4" customFormat="1" ht="12.75" customHeight="1">
      <c r="A13" s="90"/>
      <c r="B13" s="90"/>
      <c r="C13" s="90"/>
      <c r="D13" s="90"/>
    </row>
    <row r="14" spans="1:10" s="7" customFormat="1" ht="14.25" thickBot="1">
      <c r="A14" s="69" t="s">
        <v>49</v>
      </c>
      <c r="B14" s="69"/>
      <c r="C14" s="69"/>
      <c r="D14" s="70" t="s">
        <v>50</v>
      </c>
    </row>
    <row r="15" spans="1:10" s="4" customFormat="1" ht="12.75" customHeight="1" thickBot="1">
      <c r="A15" s="119" t="s">
        <v>51</v>
      </c>
      <c r="B15" s="374" t="s">
        <v>35</v>
      </c>
      <c r="C15" s="375"/>
      <c r="D15" s="120" t="s">
        <v>27</v>
      </c>
    </row>
    <row r="16" spans="1:10" s="4" customFormat="1" ht="13.5" customHeight="1">
      <c r="A16" s="121">
        <v>2</v>
      </c>
      <c r="B16" s="376" t="s">
        <v>135</v>
      </c>
      <c r="C16" s="364"/>
      <c r="D16" s="237">
        <f>SUM(D17:D30)</f>
        <v>1500000</v>
      </c>
    </row>
    <row r="17" spans="1:4" s="4" customFormat="1" ht="13.5">
      <c r="A17" s="80" t="s">
        <v>122</v>
      </c>
      <c r="B17" s="370" t="s">
        <v>181</v>
      </c>
      <c r="C17" s="371"/>
      <c r="D17" s="238"/>
    </row>
    <row r="18" spans="1:4" s="4" customFormat="1" ht="13.5">
      <c r="A18" s="80" t="s">
        <v>123</v>
      </c>
      <c r="B18" s="370" t="s">
        <v>182</v>
      </c>
      <c r="C18" s="371"/>
      <c r="D18" s="238">
        <v>0</v>
      </c>
    </row>
    <row r="19" spans="1:4" s="4" customFormat="1" ht="13.5">
      <c r="A19" s="80" t="s">
        <v>124</v>
      </c>
      <c r="B19" s="370" t="s">
        <v>183</v>
      </c>
      <c r="C19" s="371"/>
      <c r="D19" s="238">
        <v>0</v>
      </c>
    </row>
    <row r="20" spans="1:4" s="4" customFormat="1" ht="13.5">
      <c r="A20" s="80" t="s">
        <v>125</v>
      </c>
      <c r="B20" s="370" t="s">
        <v>184</v>
      </c>
      <c r="C20" s="371"/>
      <c r="D20" s="259">
        <v>1000000</v>
      </c>
    </row>
    <row r="21" spans="1:4" s="4" customFormat="1" ht="13.5">
      <c r="A21" s="80" t="s">
        <v>126</v>
      </c>
      <c r="B21" s="370" t="s">
        <v>185</v>
      </c>
      <c r="C21" s="371"/>
      <c r="D21" s="260"/>
    </row>
    <row r="22" spans="1:4" s="4" customFormat="1" ht="13.5">
      <c r="A22" s="80" t="s">
        <v>127</v>
      </c>
      <c r="B22" s="370" t="s">
        <v>186</v>
      </c>
      <c r="C22" s="371"/>
      <c r="D22" s="259">
        <v>500000</v>
      </c>
    </row>
    <row r="23" spans="1:4" s="4" customFormat="1" ht="13.5">
      <c r="A23" s="80" t="s">
        <v>128</v>
      </c>
      <c r="B23" s="370" t="s">
        <v>187</v>
      </c>
      <c r="C23" s="371"/>
      <c r="D23" s="238">
        <v>0</v>
      </c>
    </row>
    <row r="24" spans="1:4" s="4" customFormat="1" ht="13.5">
      <c r="A24" s="80" t="s">
        <v>129</v>
      </c>
      <c r="B24" s="370" t="s">
        <v>188</v>
      </c>
      <c r="C24" s="371"/>
      <c r="D24" s="238">
        <v>0</v>
      </c>
    </row>
    <row r="25" spans="1:4" s="4" customFormat="1" ht="13.5">
      <c r="A25" s="80" t="s">
        <v>130</v>
      </c>
      <c r="B25" s="370" t="s">
        <v>189</v>
      </c>
      <c r="C25" s="371"/>
      <c r="D25" s="238">
        <v>0</v>
      </c>
    </row>
    <row r="26" spans="1:4" s="4" customFormat="1" ht="13.5">
      <c r="A26" s="80" t="s">
        <v>131</v>
      </c>
      <c r="B26" s="370" t="s">
        <v>190</v>
      </c>
      <c r="C26" s="371"/>
      <c r="D26" s="238">
        <v>0</v>
      </c>
    </row>
    <row r="27" spans="1:4" s="4" customFormat="1" ht="13.5">
      <c r="A27" s="80" t="s">
        <v>132</v>
      </c>
      <c r="B27" s="370" t="s">
        <v>191</v>
      </c>
      <c r="C27" s="371"/>
      <c r="D27" s="238">
        <v>0</v>
      </c>
    </row>
    <row r="28" spans="1:4" s="4" customFormat="1" ht="13.5">
      <c r="A28" s="80" t="s">
        <v>133</v>
      </c>
      <c r="B28" s="370" t="s">
        <v>192</v>
      </c>
      <c r="C28" s="371"/>
      <c r="D28" s="238">
        <v>0</v>
      </c>
    </row>
    <row r="29" spans="1:4" s="4" customFormat="1" ht="13.5">
      <c r="A29" s="80" t="s">
        <v>134</v>
      </c>
      <c r="B29" s="370" t="s">
        <v>193</v>
      </c>
      <c r="C29" s="371"/>
      <c r="D29" s="239">
        <f>'[1]POA-07'!C42</f>
        <v>0</v>
      </c>
    </row>
    <row r="30" spans="1:4" s="4" customFormat="1" ht="13.5">
      <c r="A30" s="80" t="s">
        <v>136</v>
      </c>
      <c r="B30" s="370" t="s">
        <v>194</v>
      </c>
      <c r="C30" s="371"/>
      <c r="D30" s="238">
        <v>0</v>
      </c>
    </row>
    <row r="31" spans="1:4" s="4" customFormat="1" ht="13.5">
      <c r="A31" s="80"/>
      <c r="B31" s="370"/>
      <c r="C31" s="371"/>
      <c r="D31" s="238">
        <v>0</v>
      </c>
    </row>
    <row r="32" spans="1:4" s="4" customFormat="1" ht="13.5">
      <c r="A32" s="80"/>
      <c r="B32" s="370"/>
      <c r="C32" s="371"/>
      <c r="D32" s="238">
        <v>0</v>
      </c>
    </row>
    <row r="33" spans="1:4" s="4" customFormat="1" ht="13.5">
      <c r="A33" s="80"/>
      <c r="B33" s="370"/>
      <c r="C33" s="371"/>
      <c r="D33" s="238">
        <v>0</v>
      </c>
    </row>
    <row r="34" spans="1:4" s="4" customFormat="1" ht="13.5">
      <c r="A34" s="80"/>
      <c r="B34" s="370"/>
      <c r="C34" s="371"/>
      <c r="D34" s="238">
        <v>0</v>
      </c>
    </row>
    <row r="35" spans="1:4" s="4" customFormat="1" ht="13.5">
      <c r="A35" s="80"/>
      <c r="B35" s="370"/>
      <c r="C35" s="371"/>
      <c r="D35" s="238">
        <v>0</v>
      </c>
    </row>
    <row r="36" spans="1:4" s="4" customFormat="1" ht="11.25">
      <c r="A36" s="13"/>
    </row>
    <row r="37" spans="1:4" s="4" customFormat="1" ht="11.25"/>
    <row r="38" spans="1:4" s="4" customFormat="1" ht="11.25"/>
    <row r="39" spans="1:4" s="4" customFormat="1" ht="11.25"/>
    <row r="40" spans="1:4" s="4" customFormat="1" ht="11.25"/>
    <row r="41" spans="1:4" s="4" customFormat="1" ht="11.25"/>
    <row r="42" spans="1:4" s="4" customFormat="1" ht="11.25"/>
    <row r="43" spans="1:4" s="4" customFormat="1" ht="11.25"/>
    <row r="44" spans="1:4" s="4" customFormat="1" ht="11.25"/>
    <row r="45" spans="1:4" s="4" customFormat="1" ht="11.25"/>
    <row r="46" spans="1:4" s="4" customFormat="1" ht="11.25"/>
    <row r="47" spans="1:4" s="4" customFormat="1" ht="11.25"/>
    <row r="48" spans="1:4" s="4" customFormat="1" ht="11.25"/>
    <row r="49" s="4" customFormat="1" ht="12" customHeight="1"/>
    <row r="50" s="4" customFormat="1" ht="11.25"/>
    <row r="51" s="4" customFormat="1" ht="11.25"/>
    <row r="52" s="4" customFormat="1" ht="11.25"/>
    <row r="53" s="4" customFormat="1" ht="11.25"/>
    <row r="54" s="4" customFormat="1" ht="11.25"/>
    <row r="55" s="4" customFormat="1" ht="11.25"/>
    <row r="56" s="4" customFormat="1" ht="11.25"/>
    <row r="57" s="4" customFormat="1" ht="11.25"/>
    <row r="58" s="4" customFormat="1" ht="11.25"/>
    <row r="59" s="4" customFormat="1" ht="11.25"/>
    <row r="60" s="4" customFormat="1" ht="15" customHeight="1"/>
    <row r="61" s="4" customFormat="1" ht="11.25"/>
    <row r="62" s="4" customFormat="1" ht="11.25"/>
    <row r="63" s="4" customFormat="1" ht="11.25"/>
    <row r="64" s="4" customFormat="1" ht="11.25"/>
    <row r="65" s="4" customFormat="1" ht="11.25"/>
    <row r="66" s="4" customFormat="1" ht="11.25"/>
    <row r="67" s="4" customFormat="1" ht="11.25"/>
    <row r="68" s="4" customFormat="1" ht="11.25"/>
    <row r="69" s="4" customFormat="1" ht="11.25"/>
    <row r="70" s="4" customFormat="1" ht="11.25"/>
    <row r="71" s="4" customFormat="1" ht="11.25"/>
    <row r="72" s="4" customFormat="1" ht="11.25"/>
    <row r="73" s="4" customFormat="1" ht="11.25"/>
    <row r="74" s="4" customFormat="1" ht="11.25"/>
    <row r="75" s="4" customFormat="1" ht="11.25"/>
    <row r="76" s="4" customFormat="1" ht="11.25"/>
    <row r="77" s="4" customFormat="1" ht="11.25"/>
    <row r="78" s="4" customFormat="1" ht="11.25"/>
    <row r="79" s="4" customFormat="1" ht="11.25"/>
    <row r="80" s="4" customFormat="1" ht="11.25"/>
    <row r="81" s="4" customFormat="1" ht="11.25"/>
    <row r="82" s="4" customFormat="1" ht="11.25"/>
    <row r="83" s="4" customFormat="1" ht="11.25"/>
    <row r="84" s="4" customFormat="1" ht="11.25"/>
    <row r="85" s="4" customFormat="1" ht="11.25"/>
    <row r="86" s="4" customFormat="1" ht="11.25"/>
    <row r="87" s="4" customFormat="1" ht="11.25"/>
    <row r="88" s="4" customFormat="1" ht="11.25"/>
    <row r="89" s="4" customFormat="1" ht="11.25"/>
    <row r="90" s="4" customFormat="1" ht="11.25"/>
    <row r="91" s="4" customFormat="1" ht="11.25"/>
    <row r="92" s="4" customFormat="1" ht="11.25"/>
    <row r="93" s="4" customFormat="1" ht="11.25"/>
    <row r="94" s="4" customFormat="1" ht="11.25"/>
    <row r="95" s="4" customFormat="1" ht="11.25"/>
    <row r="96" s="4" customFormat="1" ht="11.25"/>
    <row r="97" s="4" customFormat="1" ht="11.25"/>
    <row r="98" s="4" customFormat="1" ht="11.25"/>
    <row r="99" s="4" customFormat="1" ht="11.25"/>
    <row r="100" s="4" customFormat="1" ht="11.25"/>
    <row r="101" s="4" customFormat="1" ht="11.25"/>
    <row r="102" s="4" customFormat="1" ht="11.25"/>
    <row r="103" s="4" customFormat="1" ht="11.25"/>
    <row r="104" s="4" customFormat="1" ht="11.25"/>
    <row r="105" s="4" customFormat="1" ht="11.25"/>
    <row r="106" s="4" customFormat="1" ht="11.25"/>
    <row r="107" s="4" customFormat="1" ht="11.25"/>
    <row r="108" s="4" customFormat="1" ht="11.25"/>
    <row r="109" s="4" customFormat="1" ht="11.25"/>
    <row r="110" s="4" customFormat="1" ht="11.25"/>
    <row r="111" s="4" customFormat="1" ht="11.25"/>
    <row r="112" s="4" customFormat="1" ht="11.25"/>
    <row r="113" s="4" customFormat="1" ht="11.25"/>
    <row r="114" s="4" customFormat="1" ht="11.25"/>
    <row r="115" s="4" customFormat="1" ht="11.25"/>
    <row r="116" s="4" customFormat="1" ht="11.25"/>
    <row r="117" s="4" customFormat="1" ht="11.25"/>
    <row r="118" s="4" customFormat="1" ht="11.25"/>
    <row r="119" s="4" customFormat="1" ht="11.25"/>
    <row r="120" s="4" customFormat="1" ht="11.25"/>
    <row r="121" s="4" customFormat="1" ht="11.25"/>
    <row r="122" s="4" customFormat="1" ht="11.25"/>
    <row r="123" s="4" customFormat="1" ht="11.25"/>
    <row r="124" s="4" customFormat="1" ht="11.25"/>
    <row r="125" s="4" customFormat="1" ht="11.25"/>
    <row r="126" s="4" customFormat="1" ht="11.25"/>
    <row r="127" s="4" customFormat="1" ht="11.25"/>
    <row r="128" s="4" customFormat="1" ht="11.25"/>
    <row r="129" s="4" customFormat="1" ht="11.25"/>
    <row r="130" s="4" customFormat="1" ht="11.25"/>
    <row r="131" s="4" customFormat="1" ht="11.25"/>
    <row r="132" s="4" customFormat="1" ht="11.25"/>
    <row r="133" s="4" customFormat="1" ht="11.25"/>
    <row r="134" s="4" customFormat="1" ht="11.25"/>
    <row r="135" s="4" customFormat="1" ht="11.25"/>
    <row r="136" s="4" customFormat="1" ht="11.25"/>
    <row r="137" s="4" customFormat="1" ht="11.25"/>
    <row r="138" s="4" customFormat="1" ht="11.25"/>
    <row r="139" s="4" customFormat="1" ht="11.25"/>
    <row r="140" s="4" customFormat="1" ht="11.25"/>
    <row r="141" s="4" customFormat="1" ht="11.25"/>
    <row r="142" s="4" customFormat="1" ht="11.25"/>
    <row r="143" s="4" customFormat="1" ht="11.25"/>
    <row r="144" s="4" customFormat="1" ht="11.25"/>
    <row r="145" s="4" customFormat="1" ht="11.25"/>
    <row r="146" s="4" customFormat="1" ht="11.25"/>
    <row r="147" s="4" customFormat="1" ht="11.25"/>
    <row r="148" s="4" customFormat="1" ht="11.25"/>
    <row r="149" s="4" customFormat="1" ht="11.25"/>
    <row r="150" s="4" customFormat="1" ht="11.25"/>
    <row r="151" s="4" customFormat="1" ht="11.25"/>
    <row r="152" s="4" customFormat="1" ht="11.25"/>
    <row r="153" s="4" customFormat="1" ht="11.25"/>
    <row r="154" s="4" customFormat="1" ht="11.25"/>
    <row r="155" s="4" customFormat="1" ht="11.25"/>
    <row r="156" s="4" customFormat="1" ht="11.25"/>
    <row r="157" s="4" customFormat="1" ht="11.25"/>
    <row r="158" s="4" customFormat="1" ht="11.25"/>
    <row r="159" s="4" customFormat="1" ht="11.25"/>
    <row r="160" s="4" customFormat="1" ht="11.25"/>
    <row r="161" s="4" customFormat="1" ht="11.25"/>
    <row r="162" s="4" customFormat="1" ht="11.25"/>
    <row r="163" s="4" customFormat="1" ht="11.25"/>
    <row r="164" s="4" customFormat="1" ht="11.25"/>
    <row r="165" s="4" customFormat="1" ht="11.25"/>
    <row r="166" s="4" customFormat="1" ht="11.25"/>
    <row r="167" s="4" customFormat="1" ht="11.25"/>
    <row r="168" s="4" customFormat="1" ht="11.25"/>
    <row r="169" s="4" customFormat="1" ht="11.25"/>
    <row r="170" s="4" customFormat="1" ht="11.25"/>
    <row r="171" s="4" customFormat="1" ht="11.25"/>
    <row r="172" s="4" customFormat="1" ht="11.25"/>
    <row r="173" s="4" customFormat="1" ht="11.25"/>
    <row r="174" s="4" customFormat="1" ht="11.25"/>
    <row r="175" s="4" customFormat="1" ht="11.25"/>
    <row r="176" s="4" customFormat="1" ht="11.25"/>
    <row r="177" s="4" customFormat="1" ht="11.25"/>
    <row r="178" s="4" customFormat="1" ht="11.25"/>
    <row r="179" s="4" customFormat="1" ht="11.25"/>
    <row r="180" s="4" customFormat="1" ht="11.25"/>
    <row r="181" s="4" customFormat="1" ht="11.25"/>
    <row r="182" s="4" customFormat="1" ht="11.25"/>
    <row r="183" s="4" customFormat="1" ht="11.25"/>
    <row r="184" s="4" customFormat="1" ht="11.25"/>
    <row r="185" s="4" customFormat="1" ht="11.25"/>
    <row r="186" s="4" customFormat="1" ht="11.25"/>
    <row r="187" s="4" customFormat="1" ht="11.25"/>
    <row r="188" s="4" customFormat="1" ht="11.25"/>
    <row r="189" s="4" customFormat="1" ht="11.25"/>
    <row r="190" s="4" customFormat="1" ht="11.25"/>
    <row r="191" s="4" customFormat="1" ht="11.25"/>
    <row r="192" s="4" customFormat="1" ht="11.25"/>
    <row r="193" s="4" customFormat="1" ht="11.25"/>
    <row r="194" s="4" customFormat="1" ht="11.25"/>
    <row r="195" s="4" customFormat="1" ht="11.25"/>
    <row r="196" s="4" customFormat="1" ht="11.25"/>
    <row r="197" s="4" customFormat="1" ht="11.25"/>
    <row r="198" s="4" customFormat="1" ht="11.25"/>
    <row r="199" s="4" customFormat="1" ht="11.25"/>
    <row r="200" s="4" customFormat="1" ht="11.25"/>
    <row r="201" s="4" customFormat="1" ht="11.25"/>
    <row r="202" s="4" customFormat="1" ht="11.25"/>
    <row r="203" s="4" customFormat="1" ht="11.25"/>
    <row r="204" s="4" customFormat="1" ht="11.25"/>
    <row r="205" s="4" customFormat="1" ht="11.25"/>
    <row r="206" s="4" customFormat="1" ht="11.25"/>
    <row r="207" s="4" customFormat="1" ht="11.25"/>
    <row r="208" s="4" customFormat="1" ht="11.25"/>
    <row r="209" s="4" customFormat="1" ht="11.25"/>
    <row r="210" s="4" customFormat="1" ht="11.25"/>
    <row r="211" s="4" customFormat="1" ht="11.25"/>
    <row r="212" s="4" customFormat="1" ht="11.25"/>
    <row r="213" s="4" customFormat="1" ht="11.25"/>
    <row r="214" s="4" customFormat="1" ht="11.25"/>
    <row r="215" s="4" customFormat="1" ht="11.25"/>
    <row r="216" s="4" customFormat="1" ht="11.25"/>
    <row r="217" s="4" customFormat="1" ht="11.25"/>
    <row r="218" s="4" customFormat="1" ht="11.25"/>
    <row r="219" s="4" customFormat="1" ht="11.25"/>
    <row r="220" s="4" customFormat="1" ht="11.25"/>
    <row r="221" s="4" customFormat="1" ht="11.25"/>
    <row r="222" s="4" customFormat="1" ht="11.25"/>
    <row r="223" s="4" customFormat="1" ht="11.25"/>
    <row r="224" s="4" customFormat="1" ht="11.25"/>
    <row r="225" s="4" customFormat="1" ht="11.25"/>
    <row r="226" s="4" customFormat="1" ht="11.25"/>
    <row r="227" s="4" customFormat="1" ht="11.25"/>
    <row r="228" s="4" customFormat="1" ht="11.25"/>
    <row r="229" s="4" customFormat="1" ht="11.25"/>
    <row r="230" s="4" customFormat="1" ht="11.25"/>
    <row r="231" s="4" customFormat="1" ht="11.25"/>
    <row r="232" s="4" customFormat="1" ht="11.25"/>
    <row r="233" s="4" customFormat="1" ht="11.25"/>
    <row r="234" s="4" customFormat="1" ht="11.25"/>
    <row r="235" s="4" customFormat="1" ht="11.25"/>
    <row r="236" s="4" customFormat="1" ht="11.25"/>
    <row r="237" s="4" customFormat="1" ht="11.25"/>
    <row r="238" s="4" customFormat="1" ht="11.25"/>
    <row r="239" s="4" customFormat="1" ht="11.25"/>
    <row r="240" s="4" customFormat="1" ht="11.25"/>
    <row r="241" s="4" customFormat="1" ht="11.25"/>
    <row r="242" s="4" customFormat="1" ht="11.25"/>
    <row r="243" s="4" customFormat="1" ht="11.25"/>
    <row r="244" s="4" customFormat="1" ht="11.25"/>
    <row r="245" s="4" customFormat="1" ht="11.25"/>
    <row r="246" s="4" customFormat="1" ht="11.25"/>
    <row r="247" s="4" customFormat="1" ht="11.25"/>
    <row r="248" s="4" customFormat="1" ht="11.25"/>
    <row r="249" s="4" customFormat="1" ht="11.25"/>
    <row r="250" s="4" customFormat="1" ht="11.25"/>
    <row r="251" s="4" customFormat="1" ht="11.25"/>
    <row r="252" s="4" customFormat="1" ht="11.25"/>
    <row r="253" s="4" customFormat="1" ht="11.25"/>
    <row r="254" s="4" customFormat="1" ht="11.25"/>
    <row r="255" s="4" customFormat="1" ht="11.25"/>
    <row r="256" s="4" customFormat="1" ht="11.25"/>
    <row r="257" s="4" customFormat="1" ht="11.25"/>
    <row r="258" s="4" customFormat="1" ht="11.25"/>
    <row r="259" s="4" customFormat="1" ht="11.25"/>
    <row r="260" s="4" customFormat="1" ht="11.25"/>
    <row r="261" s="4" customFormat="1" ht="11.25"/>
    <row r="262" s="4" customFormat="1" ht="11.25"/>
    <row r="263" s="4" customFormat="1" ht="11.25"/>
    <row r="264" s="4" customFormat="1" ht="11.25"/>
    <row r="265" s="4" customFormat="1" ht="11.25"/>
    <row r="266" s="4" customFormat="1" ht="11.25"/>
    <row r="267" s="4" customFormat="1" ht="11.25"/>
    <row r="268" s="4" customFormat="1" ht="11.25"/>
    <row r="269" s="4" customFormat="1" ht="11.25"/>
    <row r="270" s="4" customFormat="1" ht="11.25"/>
    <row r="271" s="4" customFormat="1" ht="11.25"/>
    <row r="272" s="4" customFormat="1" ht="11.25"/>
    <row r="273" s="4" customFormat="1" ht="11.25"/>
    <row r="274" s="4" customFormat="1" ht="11.25"/>
    <row r="275" s="4" customFormat="1" ht="11.25"/>
    <row r="276" s="4" customFormat="1" ht="11.25"/>
    <row r="277" s="4" customFormat="1" ht="11.25"/>
    <row r="278" s="4" customFormat="1" ht="11.25"/>
    <row r="279" s="4" customFormat="1" ht="11.25"/>
    <row r="280" s="4" customFormat="1" ht="11.25"/>
    <row r="281" s="4" customFormat="1" ht="11.25"/>
    <row r="282" s="4" customFormat="1" ht="11.25"/>
    <row r="283" s="4" customFormat="1" ht="11.25"/>
    <row r="284" s="4" customFormat="1" ht="11.25"/>
    <row r="285" s="4" customFormat="1" ht="11.25"/>
    <row r="286" s="4" customFormat="1" ht="11.25"/>
    <row r="287" s="4" customFormat="1" ht="11.25"/>
    <row r="288" s="4" customFormat="1" ht="11.25"/>
    <row r="289" s="4" customFormat="1" ht="11.25"/>
    <row r="290" s="4" customFormat="1" ht="11.25"/>
    <row r="291" s="4" customFormat="1" ht="11.25"/>
    <row r="292" s="4" customFormat="1" ht="11.25"/>
    <row r="293" s="4" customFormat="1" ht="11.25"/>
    <row r="294" s="4" customFormat="1" ht="11.25"/>
    <row r="295" s="4" customFormat="1" ht="11.25"/>
    <row r="296" s="4" customFormat="1" ht="11.25"/>
    <row r="297" s="4" customFormat="1" ht="11.25"/>
    <row r="298" s="4" customFormat="1" ht="11.25"/>
    <row r="299" s="4" customFormat="1" ht="11.25"/>
    <row r="300" s="4" customFormat="1" ht="11.25"/>
    <row r="301" s="4" customFormat="1" ht="11.25"/>
    <row r="302" s="4" customFormat="1" ht="11.25"/>
    <row r="303" s="4" customFormat="1" ht="11.25"/>
    <row r="304" s="4" customFormat="1" ht="11.25"/>
    <row r="305" s="4" customFormat="1" ht="11.25"/>
    <row r="306" s="4" customFormat="1" ht="11.25"/>
    <row r="307" s="4" customFormat="1" ht="11.25"/>
    <row r="308" s="4" customFormat="1" ht="11.25"/>
    <row r="309" s="4" customFormat="1" ht="11.25"/>
    <row r="310" s="4" customFormat="1" ht="11.25"/>
    <row r="311" s="4" customFormat="1" ht="11.25"/>
    <row r="312" s="4" customFormat="1" ht="11.25"/>
    <row r="313" s="4" customFormat="1" ht="11.25"/>
    <row r="314" s="4" customFormat="1" ht="11.25"/>
    <row r="315" s="4" customFormat="1" ht="11.25"/>
    <row r="316" s="4" customFormat="1" ht="11.25"/>
    <row r="317" s="4" customFormat="1" ht="11.25"/>
    <row r="318" s="4" customFormat="1" ht="11.25"/>
    <row r="319" s="4" customFormat="1" ht="11.25"/>
    <row r="320" s="4" customFormat="1" ht="11.25"/>
    <row r="321" s="4" customFormat="1" ht="11.25"/>
    <row r="322" s="4" customFormat="1" ht="11.25"/>
    <row r="323" s="4" customFormat="1" ht="11.25"/>
    <row r="324" s="4" customFormat="1" ht="11.25"/>
    <row r="325" s="4" customFormat="1" ht="11.25"/>
    <row r="326" s="4" customFormat="1" ht="11.25"/>
    <row r="327" s="4" customFormat="1" ht="11.25"/>
    <row r="328" s="4" customFormat="1" ht="11.25"/>
    <row r="329" s="4" customFormat="1" ht="11.25"/>
    <row r="330" s="4" customFormat="1" ht="11.25"/>
    <row r="331" s="4" customFormat="1" ht="11.25"/>
    <row r="332" s="4" customFormat="1" ht="11.25"/>
    <row r="333" s="4" customFormat="1" ht="11.25"/>
    <row r="334" s="4" customFormat="1" ht="11.25"/>
    <row r="335" s="4" customFormat="1" ht="11.25"/>
    <row r="336" s="4" customFormat="1" ht="11.25"/>
    <row r="337" s="4" customFormat="1" ht="11.25"/>
    <row r="338" s="4" customFormat="1" ht="11.25"/>
    <row r="339" s="4" customFormat="1" ht="11.25"/>
    <row r="340" s="4" customFormat="1" ht="11.25"/>
    <row r="341" s="4" customFormat="1" ht="11.25"/>
    <row r="342" s="4" customFormat="1" ht="11.25"/>
    <row r="343" s="4" customFormat="1" ht="11.25"/>
    <row r="344" s="4" customFormat="1" ht="11.25"/>
    <row r="345" s="4" customFormat="1" ht="11.25"/>
    <row r="346" s="4" customFormat="1" ht="11.25"/>
    <row r="347" s="4" customFormat="1" ht="11.25"/>
    <row r="348" s="4" customFormat="1" ht="11.25"/>
    <row r="349" s="4" customFormat="1" ht="11.25"/>
    <row r="350" s="4" customFormat="1" ht="11.25"/>
    <row r="351" s="4" customFormat="1" ht="11.25"/>
    <row r="352" s="4" customFormat="1" ht="11.25"/>
    <row r="353" s="4" customFormat="1" ht="11.25"/>
    <row r="354" s="4" customFormat="1" ht="11.25"/>
    <row r="355" s="4" customFormat="1" ht="11.25"/>
    <row r="356" s="4" customFormat="1" ht="11.25"/>
    <row r="357" s="4" customFormat="1" ht="11.25"/>
    <row r="358" s="4" customFormat="1" ht="11.25"/>
    <row r="359" s="4" customFormat="1" ht="11.25"/>
    <row r="360" s="4" customFormat="1" ht="11.25"/>
    <row r="361" s="4" customFormat="1" ht="11.25"/>
    <row r="362" s="4" customFormat="1" ht="11.25"/>
  </sheetData>
  <mergeCells count="42">
    <mergeCell ref="A9:B9"/>
    <mergeCell ref="H9:I9"/>
    <mergeCell ref="B28:C28"/>
    <mergeCell ref="B18:C18"/>
    <mergeCell ref="B15:C15"/>
    <mergeCell ref="B16:C16"/>
    <mergeCell ref="B17:C17"/>
    <mergeCell ref="A10:B10"/>
    <mergeCell ref="A11:B11"/>
    <mergeCell ref="A12:B12"/>
    <mergeCell ref="B29:C29"/>
    <mergeCell ref="B19:C19"/>
    <mergeCell ref="B20:C20"/>
    <mergeCell ref="B21:C21"/>
    <mergeCell ref="B22:C22"/>
    <mergeCell ref="B23:C23"/>
    <mergeCell ref="B26:C26"/>
    <mergeCell ref="B27:C27"/>
    <mergeCell ref="B24:C24"/>
    <mergeCell ref="B25:C25"/>
    <mergeCell ref="B30:C30"/>
    <mergeCell ref="B35:C35"/>
    <mergeCell ref="B31:C31"/>
    <mergeCell ref="B32:C32"/>
    <mergeCell ref="B33:C33"/>
    <mergeCell ref="B34:C34"/>
    <mergeCell ref="A1:B8"/>
    <mergeCell ref="C1:H5"/>
    <mergeCell ref="C8:D8"/>
    <mergeCell ref="E8:H8"/>
    <mergeCell ref="I8:J8"/>
    <mergeCell ref="C6:D6"/>
    <mergeCell ref="E6:H6"/>
    <mergeCell ref="I6:J6"/>
    <mergeCell ref="C7:D7"/>
    <mergeCell ref="E7:H7"/>
    <mergeCell ref="I7:J7"/>
    <mergeCell ref="I1:J1"/>
    <mergeCell ref="I2:J2"/>
    <mergeCell ref="I3:J3"/>
    <mergeCell ref="I4:J4"/>
    <mergeCell ref="I5:J5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X58"/>
  <sheetViews>
    <sheetView zoomScale="115" workbookViewId="0">
      <selection activeCell="G19" sqref="G19"/>
    </sheetView>
  </sheetViews>
  <sheetFormatPr baseColWidth="10" defaultRowHeight="10.5"/>
  <cols>
    <col min="1" max="1" width="7" style="15" customWidth="1"/>
    <col min="2" max="2" width="18.7109375" style="15" customWidth="1"/>
    <col min="3" max="3" width="11.28515625" style="15" customWidth="1"/>
    <col min="4" max="4" width="9" style="15" customWidth="1"/>
    <col min="5" max="5" width="10.28515625" style="15" customWidth="1"/>
    <col min="6" max="6" width="9.7109375" style="15" customWidth="1"/>
    <col min="7" max="7" width="9.28515625" style="15" customWidth="1"/>
    <col min="8" max="8" width="9.140625" style="15" customWidth="1"/>
    <col min="9" max="10" width="9.85546875" style="15" customWidth="1"/>
    <col min="11" max="11" width="9.5703125" style="15" customWidth="1"/>
    <col min="12" max="12" width="9.28515625" style="15" customWidth="1"/>
    <col min="13" max="13" width="9.42578125" style="15" customWidth="1"/>
    <col min="14" max="14" width="9.5703125" style="15" customWidth="1"/>
    <col min="15" max="15" width="11" style="15" customWidth="1"/>
    <col min="16" max="16" width="10.85546875" style="15" customWidth="1"/>
    <col min="17" max="17" width="10.140625" style="15" customWidth="1"/>
    <col min="18" max="16384" width="11.42578125" style="15"/>
  </cols>
  <sheetData>
    <row r="1" spans="1:24" ht="11.25" customHeight="1">
      <c r="A1" s="304"/>
      <c r="B1" s="305"/>
      <c r="C1" s="335" t="str">
        <f>+'POA-02'!C1:H5</f>
        <v xml:space="preserve">PLAN OPERATIVO ANUAL DE INVERSIONES - POA - 2012 </v>
      </c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2" t="s">
        <v>164</v>
      </c>
      <c r="O1" s="332"/>
      <c r="P1" s="332"/>
    </row>
    <row r="2" spans="1:24" ht="12.75" customHeight="1">
      <c r="A2" s="306"/>
      <c r="B2" s="307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2" t="s">
        <v>165</v>
      </c>
      <c r="O2" s="332"/>
      <c r="P2" s="332"/>
    </row>
    <row r="3" spans="1:24" ht="12.75" customHeight="1">
      <c r="A3" s="306"/>
      <c r="B3" s="307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2" t="s">
        <v>166</v>
      </c>
      <c r="O3" s="332"/>
      <c r="P3" s="332"/>
    </row>
    <row r="4" spans="1:24" ht="11.25" customHeight="1">
      <c r="A4" s="306"/>
      <c r="B4" s="307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2" t="s">
        <v>175</v>
      </c>
      <c r="O4" s="332"/>
      <c r="P4" s="332"/>
    </row>
    <row r="5" spans="1:24" ht="10.5" customHeight="1">
      <c r="A5" s="306"/>
      <c r="B5" s="307"/>
      <c r="C5" s="335"/>
      <c r="D5" s="335"/>
      <c r="E5" s="335"/>
      <c r="F5" s="335"/>
      <c r="G5" s="335"/>
      <c r="H5" s="335"/>
      <c r="I5" s="335"/>
      <c r="J5" s="335"/>
      <c r="K5" s="335"/>
      <c r="L5" s="335"/>
      <c r="M5" s="335"/>
      <c r="N5" s="333" t="s">
        <v>151</v>
      </c>
      <c r="O5" s="333"/>
      <c r="P5" s="333"/>
    </row>
    <row r="6" spans="1:24" ht="15" customHeight="1">
      <c r="A6" s="306"/>
      <c r="B6" s="307"/>
      <c r="C6" s="329" t="s">
        <v>167</v>
      </c>
      <c r="D6" s="329"/>
      <c r="E6" s="329"/>
      <c r="F6" s="329"/>
      <c r="G6" s="329"/>
      <c r="H6" s="329" t="s">
        <v>168</v>
      </c>
      <c r="I6" s="329"/>
      <c r="J6" s="329"/>
      <c r="K6" s="329"/>
      <c r="L6" s="329"/>
      <c r="M6" s="329" t="s">
        <v>169</v>
      </c>
      <c r="N6" s="329"/>
      <c r="O6" s="329"/>
      <c r="P6" s="329"/>
    </row>
    <row r="7" spans="1:24" ht="11.25" customHeight="1">
      <c r="A7" s="306"/>
      <c r="B7" s="307"/>
      <c r="C7" s="378" t="s">
        <v>170</v>
      </c>
      <c r="D7" s="378"/>
      <c r="E7" s="378"/>
      <c r="F7" s="378"/>
      <c r="G7" s="378"/>
      <c r="H7" s="329" t="s">
        <v>171</v>
      </c>
      <c r="I7" s="329"/>
      <c r="J7" s="329"/>
      <c r="K7" s="329"/>
      <c r="L7" s="329"/>
      <c r="M7" s="329" t="s">
        <v>173</v>
      </c>
      <c r="N7" s="329"/>
      <c r="O7" s="329"/>
      <c r="P7" s="329"/>
    </row>
    <row r="8" spans="1:24" ht="13.5" customHeight="1">
      <c r="A8" s="308"/>
      <c r="B8" s="309"/>
      <c r="C8" s="378"/>
      <c r="D8" s="378"/>
      <c r="E8" s="378"/>
      <c r="F8" s="378"/>
      <c r="G8" s="378"/>
      <c r="H8" s="329" t="s">
        <v>172</v>
      </c>
      <c r="I8" s="329"/>
      <c r="J8" s="329"/>
      <c r="K8" s="329"/>
      <c r="L8" s="329"/>
      <c r="M8" s="329" t="s">
        <v>174</v>
      </c>
      <c r="N8" s="329"/>
      <c r="O8" s="329"/>
      <c r="P8" s="329"/>
    </row>
    <row r="9" spans="1:24" ht="12.75" customHeight="1" thickBot="1">
      <c r="A9" s="388" t="s">
        <v>121</v>
      </c>
      <c r="B9" s="388"/>
      <c r="C9" s="388"/>
      <c r="D9" s="388"/>
      <c r="E9" s="388"/>
      <c r="F9" s="388"/>
      <c r="G9" s="388"/>
      <c r="H9" s="388"/>
      <c r="I9" s="388"/>
      <c r="J9" s="388"/>
      <c r="K9" s="388"/>
      <c r="L9" s="388"/>
      <c r="M9" s="388"/>
      <c r="N9" s="388"/>
      <c r="O9" s="388"/>
      <c r="P9" s="388"/>
      <c r="Q9" s="36"/>
      <c r="R9" s="36"/>
      <c r="S9" s="36"/>
      <c r="T9" s="36"/>
      <c r="U9" s="36"/>
      <c r="V9" s="36"/>
      <c r="W9" s="36"/>
      <c r="X9" s="36"/>
    </row>
    <row r="10" spans="1:24" ht="3" hidden="1" customHeight="1" thickBot="1">
      <c r="A10" s="124"/>
      <c r="B10" s="125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7"/>
      <c r="Q10" s="32"/>
      <c r="R10" s="36"/>
      <c r="S10" s="30"/>
      <c r="T10" s="36"/>
      <c r="U10" s="36"/>
      <c r="V10" s="32"/>
      <c r="W10" s="36"/>
      <c r="X10" s="30"/>
    </row>
    <row r="11" spans="1:24" ht="13.5" thickBot="1">
      <c r="A11" s="379"/>
      <c r="B11" s="381" t="s">
        <v>28</v>
      </c>
      <c r="C11" s="383" t="s">
        <v>138</v>
      </c>
      <c r="D11" s="385" t="s">
        <v>54</v>
      </c>
      <c r="E11" s="386"/>
      <c r="F11" s="386"/>
      <c r="G11" s="386"/>
      <c r="H11" s="386"/>
      <c r="I11" s="386"/>
      <c r="J11" s="386"/>
      <c r="K11" s="386"/>
      <c r="L11" s="386"/>
      <c r="M11" s="386"/>
      <c r="N11" s="386"/>
      <c r="O11" s="387"/>
      <c r="P11" s="389" t="s">
        <v>31</v>
      </c>
    </row>
    <row r="12" spans="1:24" ht="13.5" thickBot="1">
      <c r="A12" s="380"/>
      <c r="B12" s="382"/>
      <c r="C12" s="384"/>
      <c r="D12" s="128" t="s">
        <v>56</v>
      </c>
      <c r="E12" s="129" t="s">
        <v>57</v>
      </c>
      <c r="F12" s="129" t="s">
        <v>58</v>
      </c>
      <c r="G12" s="129" t="s">
        <v>59</v>
      </c>
      <c r="H12" s="129" t="s">
        <v>60</v>
      </c>
      <c r="I12" s="129" t="s">
        <v>61</v>
      </c>
      <c r="J12" s="129" t="s">
        <v>62</v>
      </c>
      <c r="K12" s="129" t="s">
        <v>63</v>
      </c>
      <c r="L12" s="129" t="s">
        <v>64</v>
      </c>
      <c r="M12" s="129" t="s">
        <v>65</v>
      </c>
      <c r="N12" s="129" t="s">
        <v>66</v>
      </c>
      <c r="O12" s="130" t="s">
        <v>67</v>
      </c>
      <c r="P12" s="390"/>
      <c r="Q12" s="34"/>
      <c r="R12" s="34"/>
      <c r="S12" s="34"/>
      <c r="T12" s="33"/>
      <c r="U12" s="33"/>
      <c r="V12" s="35"/>
      <c r="W12" s="33"/>
      <c r="X12" s="33"/>
    </row>
    <row r="13" spans="1:24" ht="12.75">
      <c r="A13" s="131">
        <v>1000</v>
      </c>
      <c r="B13" s="139" t="s">
        <v>68</v>
      </c>
      <c r="C13" s="241">
        <f>+C14+C15</f>
        <v>58826745.340000018</v>
      </c>
      <c r="D13" s="242">
        <f t="shared" ref="D13:O13" si="0">SUM(D14:D15)</f>
        <v>4110757.6533333333</v>
      </c>
      <c r="E13" s="242">
        <f t="shared" si="0"/>
        <v>4110757.6533333333</v>
      </c>
      <c r="F13" s="242">
        <f t="shared" si="0"/>
        <v>4110757.6533333333</v>
      </c>
      <c r="G13" s="242">
        <f t="shared" si="0"/>
        <v>4110757.6533333333</v>
      </c>
      <c r="H13" s="242">
        <f t="shared" si="0"/>
        <v>4110757.6533333333</v>
      </c>
      <c r="I13" s="242">
        <f t="shared" si="0"/>
        <v>4110757.6533333333</v>
      </c>
      <c r="J13" s="242">
        <f t="shared" si="0"/>
        <v>10432170.15333334</v>
      </c>
      <c r="K13" s="242">
        <f t="shared" si="0"/>
        <v>4110757.6533333333</v>
      </c>
      <c r="L13" s="242">
        <f t="shared" si="0"/>
        <v>4110757.6533333333</v>
      </c>
      <c r="M13" s="242">
        <f t="shared" si="0"/>
        <v>4110757.6533333333</v>
      </c>
      <c r="N13" s="242">
        <f t="shared" si="0"/>
        <v>4110757.6533333333</v>
      </c>
      <c r="O13" s="242">
        <f t="shared" si="0"/>
        <v>7286997.6533333333</v>
      </c>
      <c r="P13" s="243">
        <f>+P14+P15</f>
        <v>58826745.340000018</v>
      </c>
    </row>
    <row r="14" spans="1:24" ht="12.75">
      <c r="A14" s="133">
        <v>1001</v>
      </c>
      <c r="B14" s="140" t="s">
        <v>69</v>
      </c>
      <c r="C14" s="244">
        <f>+'POA-02'!J21</f>
        <v>0</v>
      </c>
      <c r="D14" s="245"/>
      <c r="E14" s="245"/>
      <c r="F14" s="245"/>
      <c r="G14" s="242"/>
      <c r="H14" s="242"/>
      <c r="I14" s="242"/>
      <c r="J14" s="242"/>
      <c r="K14" s="242"/>
      <c r="L14" s="242"/>
      <c r="M14" s="242"/>
      <c r="N14" s="242"/>
      <c r="O14" s="242"/>
      <c r="P14" s="243">
        <f>SUM(D14:O14)</f>
        <v>0</v>
      </c>
      <c r="Q14" s="34"/>
      <c r="R14" s="34"/>
      <c r="S14" s="34"/>
      <c r="T14" s="33"/>
      <c r="U14" s="33"/>
      <c r="V14" s="35"/>
      <c r="W14" s="33"/>
      <c r="X14" s="33"/>
    </row>
    <row r="15" spans="1:24" ht="12.75">
      <c r="A15" s="133">
        <v>1002</v>
      </c>
      <c r="B15" s="140" t="s">
        <v>70</v>
      </c>
      <c r="C15" s="244">
        <f>+'POA-02'!J27</f>
        <v>58826745.340000018</v>
      </c>
      <c r="D15" s="279">
        <v>4110757.6533333333</v>
      </c>
      <c r="E15" s="279">
        <v>4110757.6533333333</v>
      </c>
      <c r="F15" s="279">
        <v>4110757.6533333333</v>
      </c>
      <c r="G15" s="279">
        <v>4110757.6533333333</v>
      </c>
      <c r="H15" s="279">
        <v>4110757.6533333333</v>
      </c>
      <c r="I15" s="279">
        <v>4110757.6533333333</v>
      </c>
      <c r="J15" s="279">
        <v>10432170.15333334</v>
      </c>
      <c r="K15" s="279">
        <v>4110757.6533333333</v>
      </c>
      <c r="L15" s="279">
        <v>4110757.6533333333</v>
      </c>
      <c r="M15" s="279">
        <v>4110757.6533333333</v>
      </c>
      <c r="N15" s="279">
        <v>4110757.6533333333</v>
      </c>
      <c r="O15" s="279">
        <v>7286997.6533333333</v>
      </c>
      <c r="P15" s="243">
        <f>SUM(D15:O15)+1</f>
        <v>58826745.340000018</v>
      </c>
    </row>
    <row r="16" spans="1:24" ht="12.75">
      <c r="A16" s="135">
        <v>2000</v>
      </c>
      <c r="B16" s="140" t="s">
        <v>71</v>
      </c>
      <c r="C16" s="246">
        <f>+C22+C30+C35</f>
        <v>1500000</v>
      </c>
      <c r="D16" s="243">
        <f t="shared" ref="D16:O16" si="1">+D22+D30+D35</f>
        <v>0</v>
      </c>
      <c r="E16" s="243">
        <f t="shared" si="1"/>
        <v>300000</v>
      </c>
      <c r="F16" s="243">
        <f t="shared" si="1"/>
        <v>0</v>
      </c>
      <c r="G16" s="243">
        <f t="shared" si="1"/>
        <v>300000</v>
      </c>
      <c r="H16" s="243">
        <f t="shared" si="1"/>
        <v>300000</v>
      </c>
      <c r="I16" s="243">
        <f t="shared" si="1"/>
        <v>0</v>
      </c>
      <c r="J16" s="243">
        <f t="shared" si="1"/>
        <v>0</v>
      </c>
      <c r="K16" s="243">
        <f t="shared" si="1"/>
        <v>300000</v>
      </c>
      <c r="L16" s="243">
        <f t="shared" si="1"/>
        <v>0</v>
      </c>
      <c r="M16" s="243">
        <f t="shared" si="1"/>
        <v>0</v>
      </c>
      <c r="N16" s="243">
        <f t="shared" si="1"/>
        <v>300000</v>
      </c>
      <c r="O16" s="243">
        <f t="shared" si="1"/>
        <v>0</v>
      </c>
      <c r="P16" s="243">
        <f t="shared" ref="P16:P51" si="2">SUM(D16:O16)</f>
        <v>1500000</v>
      </c>
      <c r="Q16" s="34"/>
      <c r="R16" s="34"/>
      <c r="S16" s="34"/>
      <c r="T16" s="33"/>
      <c r="U16" s="33"/>
      <c r="V16" s="35"/>
      <c r="W16" s="33"/>
      <c r="X16" s="33"/>
    </row>
    <row r="17" spans="1:24" ht="12.75">
      <c r="A17" s="133">
        <v>2001</v>
      </c>
      <c r="B17" s="140" t="s">
        <v>72</v>
      </c>
      <c r="C17" s="244">
        <v>0</v>
      </c>
      <c r="D17" s="245">
        <v>0</v>
      </c>
      <c r="E17" s="245">
        <v>0</v>
      </c>
      <c r="F17" s="245"/>
      <c r="G17" s="245"/>
      <c r="H17" s="245">
        <v>0</v>
      </c>
      <c r="I17" s="245"/>
      <c r="J17" s="245">
        <v>0</v>
      </c>
      <c r="K17" s="245">
        <v>0</v>
      </c>
      <c r="L17" s="245">
        <v>0</v>
      </c>
      <c r="M17" s="245">
        <v>0</v>
      </c>
      <c r="N17" s="245">
        <v>0</v>
      </c>
      <c r="O17" s="245">
        <v>0</v>
      </c>
      <c r="P17" s="243">
        <f t="shared" si="2"/>
        <v>0</v>
      </c>
    </row>
    <row r="18" spans="1:24" ht="12.75">
      <c r="A18" s="133">
        <v>2002</v>
      </c>
      <c r="B18" s="140" t="s">
        <v>143</v>
      </c>
      <c r="C18" s="244">
        <v>0</v>
      </c>
      <c r="D18" s="245"/>
      <c r="E18" s="245">
        <f>+C18</f>
        <v>0</v>
      </c>
      <c r="F18" s="245"/>
      <c r="G18" s="245"/>
      <c r="H18" s="245"/>
      <c r="I18" s="245"/>
      <c r="J18" s="245"/>
      <c r="K18" s="245"/>
      <c r="L18" s="245"/>
      <c r="M18" s="245"/>
      <c r="N18" s="245"/>
      <c r="O18" s="245"/>
      <c r="P18" s="243">
        <f t="shared" si="2"/>
        <v>0</v>
      </c>
      <c r="Q18" s="37"/>
      <c r="R18" s="37"/>
      <c r="S18" s="37"/>
      <c r="T18" s="37"/>
      <c r="U18" s="37"/>
      <c r="V18" s="37"/>
      <c r="W18" s="37"/>
      <c r="X18" s="37"/>
    </row>
    <row r="19" spans="1:24" ht="12.75">
      <c r="A19" s="133" t="s">
        <v>74</v>
      </c>
      <c r="B19" s="140" t="s">
        <v>75</v>
      </c>
      <c r="C19" s="244"/>
      <c r="D19" s="245"/>
      <c r="E19" s="245"/>
      <c r="F19" s="245"/>
      <c r="G19" s="245"/>
      <c r="H19" s="245"/>
      <c r="I19" s="245"/>
      <c r="J19" s="245"/>
      <c r="K19" s="245"/>
      <c r="L19" s="245"/>
      <c r="M19" s="245"/>
      <c r="N19" s="245"/>
      <c r="O19" s="245"/>
      <c r="P19" s="243">
        <f t="shared" si="2"/>
        <v>0</v>
      </c>
    </row>
    <row r="20" spans="1:24" ht="12.75">
      <c r="A20" s="133" t="s">
        <v>76</v>
      </c>
      <c r="B20" s="140" t="s">
        <v>77</v>
      </c>
      <c r="C20" s="244"/>
      <c r="D20" s="245"/>
      <c r="E20" s="245"/>
      <c r="F20" s="245"/>
      <c r="G20" s="245"/>
      <c r="H20" s="245"/>
      <c r="I20" s="245"/>
      <c r="J20" s="245"/>
      <c r="K20" s="245"/>
      <c r="L20" s="245"/>
      <c r="M20" s="245"/>
      <c r="N20" s="245"/>
      <c r="O20" s="245"/>
      <c r="P20" s="243">
        <f t="shared" si="2"/>
        <v>0</v>
      </c>
      <c r="Q20" s="34"/>
      <c r="R20" s="34"/>
      <c r="S20" s="34"/>
      <c r="T20" s="33"/>
      <c r="U20" s="33"/>
      <c r="V20" s="35"/>
      <c r="W20" s="33"/>
      <c r="X20" s="33"/>
    </row>
    <row r="21" spans="1:24" ht="12.75">
      <c r="A21" s="133" t="s">
        <v>78</v>
      </c>
      <c r="B21" s="140" t="s">
        <v>79</v>
      </c>
      <c r="C21" s="244"/>
      <c r="D21" s="245"/>
      <c r="E21" s="245"/>
      <c r="F21" s="245"/>
      <c r="G21" s="245"/>
      <c r="H21" s="245"/>
      <c r="I21" s="245"/>
      <c r="J21" s="245"/>
      <c r="K21" s="245"/>
      <c r="L21" s="245"/>
      <c r="M21" s="245"/>
      <c r="N21" s="245"/>
      <c r="O21" s="245"/>
      <c r="P21" s="243">
        <f t="shared" si="2"/>
        <v>0</v>
      </c>
    </row>
    <row r="22" spans="1:24" ht="12" customHeight="1">
      <c r="A22" s="133">
        <v>2003</v>
      </c>
      <c r="B22" s="141" t="s">
        <v>80</v>
      </c>
      <c r="C22" s="244">
        <f>'[1]POA-06'!D70</f>
        <v>0</v>
      </c>
      <c r="D22" s="245">
        <v>0</v>
      </c>
      <c r="E22" s="245"/>
      <c r="F22" s="245">
        <v>0</v>
      </c>
      <c r="G22" s="245">
        <v>0</v>
      </c>
      <c r="H22" s="245"/>
      <c r="I22" s="245">
        <v>0</v>
      </c>
      <c r="J22" s="245"/>
      <c r="K22" s="245">
        <v>0</v>
      </c>
      <c r="L22" s="245">
        <v>0</v>
      </c>
      <c r="M22" s="245">
        <v>0</v>
      </c>
      <c r="N22" s="245"/>
      <c r="O22" s="245">
        <v>0</v>
      </c>
      <c r="P22" s="243">
        <f t="shared" si="2"/>
        <v>0</v>
      </c>
    </row>
    <row r="23" spans="1:24" ht="12.75">
      <c r="A23" s="133">
        <v>2004</v>
      </c>
      <c r="B23" s="140" t="s">
        <v>81</v>
      </c>
      <c r="C23" s="244">
        <f>'[1]POA-06'!D71</f>
        <v>0</v>
      </c>
      <c r="D23" s="245">
        <v>0</v>
      </c>
      <c r="E23" s="245">
        <v>0</v>
      </c>
      <c r="F23" s="245">
        <v>0</v>
      </c>
      <c r="G23" s="245">
        <v>0</v>
      </c>
      <c r="H23" s="245">
        <v>0</v>
      </c>
      <c r="I23" s="245">
        <v>0</v>
      </c>
      <c r="J23" s="245">
        <v>0</v>
      </c>
      <c r="K23" s="245">
        <v>0</v>
      </c>
      <c r="L23" s="245">
        <v>0</v>
      </c>
      <c r="M23" s="245">
        <v>0</v>
      </c>
      <c r="N23" s="245">
        <v>0</v>
      </c>
      <c r="O23" s="245">
        <v>0</v>
      </c>
      <c r="P23" s="243">
        <f t="shared" si="2"/>
        <v>0</v>
      </c>
      <c r="Q23" s="34"/>
      <c r="R23" s="34"/>
      <c r="S23" s="34"/>
      <c r="T23" s="33"/>
      <c r="U23" s="33"/>
      <c r="V23" s="35"/>
      <c r="W23" s="33"/>
      <c r="X23" s="33"/>
    </row>
    <row r="24" spans="1:24" ht="12.75">
      <c r="A24" s="133" t="s">
        <v>82</v>
      </c>
      <c r="B24" s="140" t="s">
        <v>83</v>
      </c>
      <c r="C24" s="244"/>
      <c r="D24" s="245"/>
      <c r="E24" s="245"/>
      <c r="F24" s="245"/>
      <c r="G24" s="245"/>
      <c r="H24" s="245"/>
      <c r="I24" s="245"/>
      <c r="J24" s="245"/>
      <c r="K24" s="245"/>
      <c r="L24" s="245"/>
      <c r="M24" s="245"/>
      <c r="N24" s="245"/>
      <c r="O24" s="245"/>
      <c r="P24" s="243">
        <f t="shared" si="2"/>
        <v>0</v>
      </c>
    </row>
    <row r="25" spans="1:24" ht="12.75">
      <c r="A25" s="133" t="s">
        <v>84</v>
      </c>
      <c r="B25" s="140" t="s">
        <v>85</v>
      </c>
      <c r="C25" s="244"/>
      <c r="D25" s="245"/>
      <c r="E25" s="245"/>
      <c r="F25" s="245"/>
      <c r="G25" s="245"/>
      <c r="H25" s="245"/>
      <c r="I25" s="245"/>
      <c r="J25" s="245"/>
      <c r="K25" s="245"/>
      <c r="L25" s="245"/>
      <c r="M25" s="245"/>
      <c r="N25" s="245"/>
      <c r="O25" s="245"/>
      <c r="P25" s="243">
        <f t="shared" si="2"/>
        <v>0</v>
      </c>
    </row>
    <row r="26" spans="1:24" ht="12.75">
      <c r="A26" s="133" t="s">
        <v>86</v>
      </c>
      <c r="B26" s="140" t="s">
        <v>87</v>
      </c>
      <c r="C26" s="244"/>
      <c r="D26" s="245"/>
      <c r="E26" s="245"/>
      <c r="F26" s="245"/>
      <c r="G26" s="245"/>
      <c r="H26" s="245"/>
      <c r="I26" s="245"/>
      <c r="J26" s="245"/>
      <c r="K26" s="245"/>
      <c r="L26" s="245"/>
      <c r="M26" s="245"/>
      <c r="N26" s="245"/>
      <c r="O26" s="245"/>
      <c r="P26" s="243">
        <f t="shared" si="2"/>
        <v>0</v>
      </c>
    </row>
    <row r="27" spans="1:24" ht="12.75">
      <c r="A27" s="133">
        <v>2005</v>
      </c>
      <c r="B27" s="140" t="s">
        <v>88</v>
      </c>
      <c r="C27" s="244">
        <f>'[1]POA-06'!D72</f>
        <v>0</v>
      </c>
      <c r="D27" s="245">
        <v>0</v>
      </c>
      <c r="E27" s="245">
        <v>0</v>
      </c>
      <c r="F27" s="245">
        <v>0</v>
      </c>
      <c r="G27" s="245">
        <v>0</v>
      </c>
      <c r="H27" s="245">
        <v>0</v>
      </c>
      <c r="I27" s="245">
        <v>0</v>
      </c>
      <c r="J27" s="245">
        <v>0</v>
      </c>
      <c r="K27" s="245">
        <v>0</v>
      </c>
      <c r="L27" s="245">
        <v>0</v>
      </c>
      <c r="M27" s="245">
        <v>0</v>
      </c>
      <c r="N27" s="245">
        <v>0</v>
      </c>
      <c r="O27" s="245">
        <v>0</v>
      </c>
      <c r="P27" s="243">
        <f t="shared" si="2"/>
        <v>0</v>
      </c>
      <c r="Q27" s="34"/>
      <c r="R27" s="34"/>
      <c r="S27" s="34"/>
      <c r="T27" s="33"/>
      <c r="U27" s="33"/>
      <c r="V27" s="35"/>
      <c r="W27" s="33"/>
      <c r="X27" s="33"/>
    </row>
    <row r="28" spans="1:24" ht="12.75">
      <c r="A28" s="133" t="s">
        <v>89</v>
      </c>
      <c r="B28" s="140" t="s">
        <v>90</v>
      </c>
      <c r="C28" s="244"/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3">
        <f t="shared" si="2"/>
        <v>0</v>
      </c>
    </row>
    <row r="29" spans="1:24" ht="12.75">
      <c r="A29" s="133" t="s">
        <v>91</v>
      </c>
      <c r="B29" s="140" t="s">
        <v>92</v>
      </c>
      <c r="C29" s="244"/>
      <c r="D29" s="245"/>
      <c r="E29" s="245"/>
      <c r="F29" s="245"/>
      <c r="G29" s="245"/>
      <c r="H29" s="245"/>
      <c r="I29" s="245"/>
      <c r="J29" s="245"/>
      <c r="K29" s="245"/>
      <c r="L29" s="245"/>
      <c r="M29" s="245"/>
      <c r="N29" s="245"/>
      <c r="O29" s="245"/>
      <c r="P29" s="243">
        <f t="shared" si="2"/>
        <v>0</v>
      </c>
    </row>
    <row r="30" spans="1:24" ht="12.75">
      <c r="A30" s="133">
        <v>2006</v>
      </c>
      <c r="B30" s="140" t="s">
        <v>93</v>
      </c>
      <c r="C30" s="246">
        <f>+C32</f>
        <v>1000000</v>
      </c>
      <c r="D30" s="245">
        <f t="shared" ref="D30:J30" si="3">+D32</f>
        <v>0</v>
      </c>
      <c r="E30" s="262">
        <f t="shared" si="3"/>
        <v>200000</v>
      </c>
      <c r="F30" s="262">
        <f t="shared" si="3"/>
        <v>0</v>
      </c>
      <c r="G30" s="262">
        <f t="shared" si="3"/>
        <v>200000</v>
      </c>
      <c r="H30" s="262">
        <f t="shared" si="3"/>
        <v>200000</v>
      </c>
      <c r="I30" s="262">
        <f t="shared" si="3"/>
        <v>0</v>
      </c>
      <c r="J30" s="262">
        <f t="shared" si="3"/>
        <v>0</v>
      </c>
      <c r="K30" s="262">
        <f>+K31+K32</f>
        <v>200000</v>
      </c>
      <c r="L30" s="262">
        <f>+L31+L32</f>
        <v>0</v>
      </c>
      <c r="M30" s="262">
        <f>+M31+M32</f>
        <v>0</v>
      </c>
      <c r="N30" s="262">
        <f>+N31+N32</f>
        <v>200000</v>
      </c>
      <c r="O30" s="262">
        <f>+O31+O32</f>
        <v>0</v>
      </c>
      <c r="P30" s="243">
        <f t="shared" si="2"/>
        <v>1000000</v>
      </c>
    </row>
    <row r="31" spans="1:24" ht="12.75">
      <c r="A31" s="133" t="s">
        <v>94</v>
      </c>
      <c r="B31" s="140" t="s">
        <v>95</v>
      </c>
      <c r="C31" s="244">
        <v>0</v>
      </c>
      <c r="D31" s="245"/>
      <c r="E31" s="245"/>
      <c r="F31" s="245"/>
      <c r="G31" s="245"/>
      <c r="H31" s="245"/>
      <c r="I31" s="245"/>
      <c r="J31" s="245"/>
      <c r="K31" s="245"/>
      <c r="L31" s="245"/>
      <c r="M31" s="245"/>
      <c r="N31" s="245"/>
      <c r="O31" s="245"/>
      <c r="P31" s="243">
        <f t="shared" si="2"/>
        <v>0</v>
      </c>
    </row>
    <row r="32" spans="1:24" ht="13.5">
      <c r="A32" s="133" t="s">
        <v>96</v>
      </c>
      <c r="B32" s="142" t="s">
        <v>160</v>
      </c>
      <c r="C32" s="244">
        <f>+'POA-06'!D20</f>
        <v>1000000</v>
      </c>
      <c r="D32" s="261"/>
      <c r="E32" s="261">
        <v>200000</v>
      </c>
      <c r="F32" s="261"/>
      <c r="G32" s="261">
        <v>200000</v>
      </c>
      <c r="H32" s="261">
        <v>200000</v>
      </c>
      <c r="I32" s="261"/>
      <c r="J32" s="261"/>
      <c r="K32" s="261">
        <f>+C32/5</f>
        <v>200000</v>
      </c>
      <c r="L32" s="261"/>
      <c r="M32" s="261"/>
      <c r="N32" s="261">
        <v>200000</v>
      </c>
      <c r="O32" s="90"/>
      <c r="P32" s="243">
        <f t="shared" si="2"/>
        <v>1000000</v>
      </c>
    </row>
    <row r="33" spans="1:16" ht="11.25" customHeight="1">
      <c r="A33" s="133" t="s">
        <v>97</v>
      </c>
      <c r="B33" s="140" t="s">
        <v>98</v>
      </c>
      <c r="C33" s="244"/>
      <c r="D33" s="261"/>
      <c r="E33" s="261"/>
      <c r="F33" s="261"/>
      <c r="G33" s="261"/>
      <c r="H33" s="261"/>
      <c r="I33" s="261"/>
      <c r="J33" s="261"/>
      <c r="K33" s="261"/>
      <c r="L33" s="261"/>
      <c r="M33" s="261"/>
      <c r="N33" s="261"/>
      <c r="O33" s="261"/>
      <c r="P33" s="243">
        <f t="shared" si="2"/>
        <v>0</v>
      </c>
    </row>
    <row r="34" spans="1:16" ht="13.5">
      <c r="A34" s="133">
        <v>2007</v>
      </c>
      <c r="B34" s="142" t="s">
        <v>142</v>
      </c>
      <c r="C34" s="244"/>
      <c r="D34" s="261">
        <v>0</v>
      </c>
      <c r="E34" s="261">
        <v>0</v>
      </c>
      <c r="F34" s="261">
        <v>0</v>
      </c>
      <c r="G34" s="261"/>
      <c r="H34" s="261"/>
      <c r="I34" s="261">
        <v>0</v>
      </c>
      <c r="J34" s="261"/>
      <c r="K34" s="261">
        <v>0</v>
      </c>
      <c r="L34" s="261">
        <v>0</v>
      </c>
      <c r="M34" s="261">
        <v>0</v>
      </c>
      <c r="N34" s="261"/>
      <c r="O34" s="261"/>
      <c r="P34" s="243">
        <f t="shared" si="2"/>
        <v>0</v>
      </c>
    </row>
    <row r="35" spans="1:16" ht="12.75" customHeight="1">
      <c r="A35" s="133">
        <v>2008</v>
      </c>
      <c r="B35" s="142" t="s">
        <v>159</v>
      </c>
      <c r="C35" s="244">
        <f>+'POA-06'!D22</f>
        <v>500000</v>
      </c>
      <c r="D35" s="261">
        <v>0</v>
      </c>
      <c r="E35" s="261">
        <v>100000</v>
      </c>
      <c r="F35" s="90"/>
      <c r="G35" s="261">
        <v>100000</v>
      </c>
      <c r="H35" s="261">
        <v>100000</v>
      </c>
      <c r="I35" s="261"/>
      <c r="J35" s="261">
        <v>0</v>
      </c>
      <c r="K35" s="261">
        <f>+C35/5</f>
        <v>100000</v>
      </c>
      <c r="L35" s="261"/>
      <c r="M35" s="261"/>
      <c r="N35" s="261">
        <v>100000</v>
      </c>
      <c r="O35" s="90"/>
      <c r="P35" s="243">
        <f t="shared" si="2"/>
        <v>500000</v>
      </c>
    </row>
    <row r="36" spans="1:16" ht="12.75">
      <c r="A36" s="133">
        <v>2009</v>
      </c>
      <c r="B36" s="140" t="s">
        <v>101</v>
      </c>
      <c r="C36" s="244">
        <f>'[1]POA-06'!D76</f>
        <v>0</v>
      </c>
      <c r="D36" s="245">
        <v>0</v>
      </c>
      <c r="E36" s="245">
        <v>0</v>
      </c>
      <c r="F36" s="245"/>
      <c r="G36" s="245"/>
      <c r="H36" s="245"/>
      <c r="I36" s="245"/>
      <c r="J36" s="245"/>
      <c r="K36" s="245"/>
      <c r="L36" s="245"/>
      <c r="M36" s="245"/>
      <c r="N36" s="245"/>
      <c r="O36" s="245"/>
      <c r="P36" s="243">
        <f t="shared" si="2"/>
        <v>0</v>
      </c>
    </row>
    <row r="37" spans="1:16" ht="12.75">
      <c r="A37" s="133">
        <v>2010</v>
      </c>
      <c r="B37" s="142" t="s">
        <v>158</v>
      </c>
      <c r="C37" s="244">
        <f>'[1]POA-06'!D77</f>
        <v>0</v>
      </c>
      <c r="D37" s="245">
        <v>0</v>
      </c>
      <c r="E37" s="245">
        <v>0</v>
      </c>
      <c r="F37" s="245">
        <v>0</v>
      </c>
      <c r="G37" s="245">
        <v>0</v>
      </c>
      <c r="H37" s="245">
        <v>0</v>
      </c>
      <c r="I37" s="245">
        <v>0</v>
      </c>
      <c r="J37" s="245">
        <v>0</v>
      </c>
      <c r="K37" s="245">
        <v>0</v>
      </c>
      <c r="L37" s="245">
        <v>0</v>
      </c>
      <c r="M37" s="245">
        <v>0</v>
      </c>
      <c r="N37" s="245">
        <v>0</v>
      </c>
      <c r="O37" s="245">
        <v>0</v>
      </c>
      <c r="P37" s="243">
        <f t="shared" si="2"/>
        <v>0</v>
      </c>
    </row>
    <row r="38" spans="1:16" ht="12.75">
      <c r="A38" s="133">
        <v>2011</v>
      </c>
      <c r="B38" s="140" t="s">
        <v>103</v>
      </c>
      <c r="C38" s="244">
        <v>0</v>
      </c>
      <c r="D38" s="245"/>
      <c r="E38" s="245"/>
      <c r="F38" s="245"/>
      <c r="G38" s="245"/>
      <c r="H38" s="245"/>
      <c r="I38" s="247"/>
      <c r="J38" s="245"/>
      <c r="K38" s="245"/>
      <c r="L38" s="245"/>
      <c r="M38" s="245"/>
      <c r="N38" s="245"/>
      <c r="O38" s="245"/>
      <c r="P38" s="243">
        <f t="shared" si="2"/>
        <v>0</v>
      </c>
    </row>
    <row r="39" spans="1:16" ht="12.75" customHeight="1">
      <c r="A39" s="133">
        <v>2012</v>
      </c>
      <c r="B39" s="141" t="s">
        <v>104</v>
      </c>
      <c r="C39" s="244">
        <f>'[1]POA-06'!D79</f>
        <v>0</v>
      </c>
      <c r="D39" s="245">
        <v>0</v>
      </c>
      <c r="E39" s="245"/>
      <c r="F39" s="245">
        <v>0</v>
      </c>
      <c r="G39" s="245">
        <v>0</v>
      </c>
      <c r="H39" s="245"/>
      <c r="I39" s="245">
        <v>0</v>
      </c>
      <c r="J39" s="245">
        <v>0</v>
      </c>
      <c r="K39" s="245"/>
      <c r="L39" s="245">
        <v>0</v>
      </c>
      <c r="M39" s="245">
        <v>0</v>
      </c>
      <c r="N39" s="245"/>
      <c r="O39" s="245">
        <v>0</v>
      </c>
      <c r="P39" s="243">
        <f t="shared" si="2"/>
        <v>0</v>
      </c>
    </row>
    <row r="40" spans="1:16" ht="12.75">
      <c r="A40" s="133">
        <v>2013</v>
      </c>
      <c r="B40" s="140" t="s">
        <v>105</v>
      </c>
      <c r="C40" s="244"/>
      <c r="D40" s="245">
        <v>0</v>
      </c>
      <c r="E40" s="245"/>
      <c r="F40" s="245"/>
      <c r="G40" s="245">
        <v>0</v>
      </c>
      <c r="H40" s="245">
        <v>0</v>
      </c>
      <c r="I40" s="245">
        <v>0</v>
      </c>
      <c r="J40" s="245">
        <v>0</v>
      </c>
      <c r="K40" s="245">
        <v>0</v>
      </c>
      <c r="L40" s="245">
        <v>0</v>
      </c>
      <c r="M40" s="245">
        <v>0</v>
      </c>
      <c r="N40" s="245">
        <v>0</v>
      </c>
      <c r="O40" s="245">
        <v>0</v>
      </c>
      <c r="P40" s="243">
        <f t="shared" si="2"/>
        <v>0</v>
      </c>
    </row>
    <row r="41" spans="1:16" ht="12.75">
      <c r="A41" s="133">
        <v>2014</v>
      </c>
      <c r="B41" s="140" t="s">
        <v>106</v>
      </c>
      <c r="C41" s="244">
        <f>'[1]POA-06'!D81</f>
        <v>0</v>
      </c>
      <c r="D41" s="245"/>
      <c r="E41" s="245"/>
      <c r="F41" s="245"/>
      <c r="G41" s="245"/>
      <c r="H41" s="245"/>
      <c r="I41" s="245"/>
      <c r="J41" s="245"/>
      <c r="K41" s="245"/>
      <c r="L41" s="245"/>
      <c r="M41" s="245"/>
      <c r="N41" s="245"/>
      <c r="O41" s="245"/>
      <c r="P41" s="243">
        <f t="shared" si="2"/>
        <v>0</v>
      </c>
    </row>
    <row r="42" spans="1:16" ht="12.75">
      <c r="A42" s="133">
        <v>2015</v>
      </c>
      <c r="B42" s="140" t="s">
        <v>107</v>
      </c>
      <c r="C42" s="244">
        <v>0</v>
      </c>
      <c r="D42" s="245"/>
      <c r="E42" s="245"/>
      <c r="F42" s="245"/>
      <c r="G42" s="245"/>
      <c r="H42" s="245"/>
      <c r="I42" s="245"/>
      <c r="J42" s="245"/>
      <c r="K42" s="245"/>
      <c r="L42" s="245"/>
      <c r="M42" s="245"/>
      <c r="N42" s="245"/>
      <c r="O42" s="245"/>
      <c r="P42" s="243">
        <f t="shared" si="2"/>
        <v>0</v>
      </c>
    </row>
    <row r="43" spans="1:16" ht="12.75">
      <c r="A43" s="133" t="s">
        <v>108</v>
      </c>
      <c r="B43" s="140" t="s">
        <v>109</v>
      </c>
      <c r="C43" s="244"/>
      <c r="D43" s="245"/>
      <c r="E43" s="245"/>
      <c r="F43" s="245"/>
      <c r="G43" s="245"/>
      <c r="H43" s="245"/>
      <c r="I43" s="245"/>
      <c r="J43" s="245"/>
      <c r="K43" s="245"/>
      <c r="L43" s="245"/>
      <c r="M43" s="245"/>
      <c r="N43" s="245"/>
      <c r="O43" s="245"/>
      <c r="P43" s="243">
        <f t="shared" si="2"/>
        <v>0</v>
      </c>
    </row>
    <row r="44" spans="1:16" ht="12.75">
      <c r="A44" s="133" t="s">
        <v>110</v>
      </c>
      <c r="B44" s="140" t="s">
        <v>111</v>
      </c>
      <c r="C44" s="244"/>
      <c r="D44" s="245"/>
      <c r="E44" s="245"/>
      <c r="F44" s="245"/>
      <c r="G44" s="245"/>
      <c r="H44" s="245"/>
      <c r="I44" s="245"/>
      <c r="J44" s="245"/>
      <c r="K44" s="245"/>
      <c r="L44" s="245"/>
      <c r="M44" s="245"/>
      <c r="N44" s="245"/>
      <c r="O44" s="245"/>
      <c r="P44" s="243">
        <f t="shared" si="2"/>
        <v>0</v>
      </c>
    </row>
    <row r="45" spans="1:16" ht="12.75">
      <c r="A45" s="133">
        <v>2016</v>
      </c>
      <c r="B45" s="140" t="s">
        <v>112</v>
      </c>
      <c r="C45" s="244">
        <f>'[1]POA-06'!D83</f>
        <v>0</v>
      </c>
      <c r="D45" s="245">
        <v>0</v>
      </c>
      <c r="E45" s="245">
        <v>0</v>
      </c>
      <c r="F45" s="245">
        <v>0</v>
      </c>
      <c r="G45" s="245">
        <v>0</v>
      </c>
      <c r="H45" s="245"/>
      <c r="I45" s="245">
        <v>0</v>
      </c>
      <c r="J45" s="245"/>
      <c r="K45" s="245">
        <v>0</v>
      </c>
      <c r="L45" s="245">
        <v>0</v>
      </c>
      <c r="M45" s="245">
        <v>0</v>
      </c>
      <c r="N45" s="245">
        <v>0</v>
      </c>
      <c r="O45" s="245"/>
      <c r="P45" s="243">
        <f t="shared" si="2"/>
        <v>0</v>
      </c>
    </row>
    <row r="46" spans="1:16" ht="12.75">
      <c r="A46" s="133">
        <v>2017</v>
      </c>
      <c r="B46" s="140" t="s">
        <v>113</v>
      </c>
      <c r="C46" s="244">
        <v>0</v>
      </c>
      <c r="D46" s="245">
        <v>0</v>
      </c>
      <c r="E46" s="245">
        <v>0</v>
      </c>
      <c r="F46" s="245">
        <v>0</v>
      </c>
      <c r="G46" s="245">
        <v>0</v>
      </c>
      <c r="H46" s="245">
        <v>0</v>
      </c>
      <c r="I46" s="245">
        <v>0</v>
      </c>
      <c r="J46" s="245">
        <v>0</v>
      </c>
      <c r="K46" s="245">
        <v>0</v>
      </c>
      <c r="L46" s="245">
        <v>0</v>
      </c>
      <c r="M46" s="245">
        <v>0</v>
      </c>
      <c r="N46" s="245">
        <v>0</v>
      </c>
      <c r="O46" s="245">
        <v>0</v>
      </c>
      <c r="P46" s="243">
        <f t="shared" si="2"/>
        <v>0</v>
      </c>
    </row>
    <row r="47" spans="1:16" ht="12.75">
      <c r="A47" s="135">
        <v>3000</v>
      </c>
      <c r="B47" s="140" t="s">
        <v>114</v>
      </c>
      <c r="C47" s="246">
        <v>0</v>
      </c>
      <c r="D47" s="243"/>
      <c r="E47" s="243"/>
      <c r="F47" s="243"/>
      <c r="G47" s="243"/>
      <c r="H47" s="243"/>
      <c r="I47" s="243"/>
      <c r="J47" s="243"/>
      <c r="K47" s="243"/>
      <c r="L47" s="243"/>
      <c r="M47" s="243"/>
      <c r="N47" s="243"/>
      <c r="O47" s="243"/>
      <c r="P47" s="243">
        <f t="shared" si="2"/>
        <v>0</v>
      </c>
    </row>
    <row r="48" spans="1:16" ht="13.5">
      <c r="A48" s="135">
        <v>4000</v>
      </c>
      <c r="B48" s="140" t="s">
        <v>115</v>
      </c>
      <c r="C48" s="244">
        <f>+'POA-05'!C25</f>
        <v>23473034.27</v>
      </c>
      <c r="D48" s="245">
        <v>0</v>
      </c>
      <c r="E48" s="245"/>
      <c r="F48" s="263">
        <f>+C48/2</f>
        <v>11736517.135</v>
      </c>
      <c r="G48" s="263">
        <v>0</v>
      </c>
      <c r="H48" s="263">
        <v>0</v>
      </c>
      <c r="I48" s="263">
        <f>+F48/2</f>
        <v>5868258.5674999999</v>
      </c>
      <c r="J48" s="263"/>
      <c r="K48" s="264"/>
      <c r="L48" s="261">
        <f>+I48</f>
        <v>5868258.5674999999</v>
      </c>
      <c r="M48" s="261">
        <f>+J48/2</f>
        <v>0</v>
      </c>
      <c r="N48" s="263"/>
      <c r="O48" s="245"/>
      <c r="P48" s="243">
        <f t="shared" si="2"/>
        <v>23473034.27</v>
      </c>
    </row>
    <row r="49" spans="1:16" ht="12.75">
      <c r="A49" s="135">
        <v>5000</v>
      </c>
      <c r="B49" s="140" t="s">
        <v>116</v>
      </c>
      <c r="C49" s="244">
        <f>+'POA-05'!C19</f>
        <v>0</v>
      </c>
      <c r="D49" s="245">
        <v>0</v>
      </c>
      <c r="E49" s="245"/>
      <c r="F49" s="245"/>
      <c r="G49" s="245"/>
      <c r="H49" s="245"/>
      <c r="I49" s="244"/>
      <c r="J49" s="245"/>
      <c r="K49" s="245"/>
      <c r="L49" s="245"/>
      <c r="M49" s="245"/>
      <c r="N49" s="245"/>
      <c r="O49" s="243">
        <v>0</v>
      </c>
      <c r="P49" s="243">
        <f t="shared" si="2"/>
        <v>0</v>
      </c>
    </row>
    <row r="50" spans="1:16" ht="12.75">
      <c r="A50" s="135">
        <v>6000</v>
      </c>
      <c r="B50" s="140" t="s">
        <v>117</v>
      </c>
      <c r="C50" s="246">
        <v>0</v>
      </c>
      <c r="D50" s="243"/>
      <c r="E50" s="243"/>
      <c r="F50" s="243"/>
      <c r="G50" s="243"/>
      <c r="H50" s="243"/>
      <c r="I50" s="243"/>
      <c r="J50" s="243"/>
      <c r="K50" s="243"/>
      <c r="L50" s="243"/>
      <c r="M50" s="243"/>
      <c r="N50" s="243"/>
      <c r="O50" s="243"/>
      <c r="P50" s="243">
        <f t="shared" si="2"/>
        <v>0</v>
      </c>
    </row>
    <row r="51" spans="1:16" ht="12.75">
      <c r="A51" s="135">
        <v>7000</v>
      </c>
      <c r="B51" s="140" t="s">
        <v>118</v>
      </c>
      <c r="C51" s="246"/>
      <c r="D51" s="243"/>
      <c r="E51" s="243"/>
      <c r="F51" s="243"/>
      <c r="G51" s="243"/>
      <c r="H51" s="243"/>
      <c r="I51" s="243"/>
      <c r="J51" s="243"/>
      <c r="K51" s="243"/>
      <c r="L51" s="243"/>
      <c r="M51" s="243"/>
      <c r="N51" s="243"/>
      <c r="O51" s="243"/>
      <c r="P51" s="243">
        <f t="shared" si="2"/>
        <v>0</v>
      </c>
    </row>
    <row r="52" spans="1:16" ht="12.75">
      <c r="A52" s="136"/>
      <c r="B52" s="136" t="s">
        <v>31</v>
      </c>
      <c r="C52" s="248">
        <f>+C13+C16+C47+C48+C49+C50+C51</f>
        <v>83799779.610000014</v>
      </c>
      <c r="D52" s="248">
        <f>+D13+D16+D47+D48+D49+D50+D51</f>
        <v>4110757.6533333333</v>
      </c>
      <c r="E52" s="248">
        <f>+E13+E16+E47+E48+E49+E50+E51</f>
        <v>4410757.6533333333</v>
      </c>
      <c r="F52" s="248">
        <f>+F13+F16+F47+F48+F49+F50+F51</f>
        <v>15847274.788333334</v>
      </c>
      <c r="G52" s="248">
        <f t="shared" ref="G52:O52" si="4">+G13+G16+G47+G48+G49+G50+G51</f>
        <v>4410757.6533333333</v>
      </c>
      <c r="H52" s="248">
        <f t="shared" si="4"/>
        <v>4410757.6533333333</v>
      </c>
      <c r="I52" s="248">
        <f t="shared" si="4"/>
        <v>9979016.2208333332</v>
      </c>
      <c r="J52" s="248">
        <f t="shared" si="4"/>
        <v>10432170.15333334</v>
      </c>
      <c r="K52" s="248">
        <f t="shared" si="4"/>
        <v>4410757.6533333333</v>
      </c>
      <c r="L52" s="248">
        <f t="shared" si="4"/>
        <v>9979016.2208333332</v>
      </c>
      <c r="M52" s="248">
        <f t="shared" si="4"/>
        <v>4110757.6533333333</v>
      </c>
      <c r="N52" s="248">
        <f t="shared" si="4"/>
        <v>4410757.6533333333</v>
      </c>
      <c r="O52" s="248">
        <f t="shared" si="4"/>
        <v>7286997.6533333333</v>
      </c>
      <c r="P52" s="248">
        <f>+P13+P16+P47+P48+P49+P50+P51</f>
        <v>83799779.610000014</v>
      </c>
    </row>
    <row r="54" spans="1:16">
      <c r="C54" s="17"/>
      <c r="O54" s="137"/>
    </row>
    <row r="56" spans="1:16">
      <c r="C56" s="17"/>
    </row>
    <row r="58" spans="1:16">
      <c r="C58" s="17"/>
      <c r="E58" s="17"/>
    </row>
  </sheetData>
  <mergeCells count="21">
    <mergeCell ref="A11:A12"/>
    <mergeCell ref="B11:B12"/>
    <mergeCell ref="C11:C12"/>
    <mergeCell ref="D11:O11"/>
    <mergeCell ref="A9:P9"/>
    <mergeCell ref="P11:P12"/>
    <mergeCell ref="A1:B8"/>
    <mergeCell ref="N1:P1"/>
    <mergeCell ref="N3:P3"/>
    <mergeCell ref="N2:P2"/>
    <mergeCell ref="N4:P4"/>
    <mergeCell ref="N5:P5"/>
    <mergeCell ref="C1:M5"/>
    <mergeCell ref="C6:G6"/>
    <mergeCell ref="C7:G8"/>
    <mergeCell ref="H7:L7"/>
    <mergeCell ref="H8:L8"/>
    <mergeCell ref="M6:P6"/>
    <mergeCell ref="M7:P7"/>
    <mergeCell ref="M8:P8"/>
    <mergeCell ref="H6:L6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K54"/>
  <sheetViews>
    <sheetView topLeftCell="A22" workbookViewId="0">
      <selection activeCell="D48" sqref="D48"/>
    </sheetView>
  </sheetViews>
  <sheetFormatPr baseColWidth="10" defaultRowHeight="12.75"/>
  <cols>
    <col min="1" max="1" width="6.42578125" customWidth="1"/>
    <col min="2" max="2" width="23.28515625" customWidth="1"/>
    <col min="3" max="3" width="13.5703125" customWidth="1"/>
    <col min="4" max="4" width="15" customWidth="1"/>
    <col min="5" max="5" width="13.5703125" customWidth="1"/>
    <col min="6" max="6" width="15.5703125" customWidth="1"/>
    <col min="7" max="7" width="18" customWidth="1"/>
    <col min="8" max="8" width="14.5703125" customWidth="1"/>
    <col min="9" max="9" width="13.7109375" customWidth="1"/>
    <col min="10" max="10" width="10" customWidth="1"/>
  </cols>
  <sheetData>
    <row r="1" spans="1:11" ht="12.75" customHeight="1">
      <c r="A1" s="304"/>
      <c r="B1" s="305"/>
      <c r="C1" s="335" t="str">
        <f>+'POA-02'!C1:H5</f>
        <v xml:space="preserve">PLAN OPERATIVO ANUAL DE INVERSIONES - POA - 2012 </v>
      </c>
      <c r="D1" s="335"/>
      <c r="E1" s="335"/>
      <c r="F1" s="335"/>
      <c r="G1" s="335"/>
      <c r="H1" s="332" t="s">
        <v>164</v>
      </c>
      <c r="I1" s="332"/>
      <c r="J1" s="167"/>
    </row>
    <row r="2" spans="1:11" ht="12.75" customHeight="1">
      <c r="A2" s="306"/>
      <c r="B2" s="307"/>
      <c r="C2" s="335"/>
      <c r="D2" s="335"/>
      <c r="E2" s="335"/>
      <c r="F2" s="335"/>
      <c r="G2" s="335"/>
      <c r="H2" s="332" t="s">
        <v>165</v>
      </c>
      <c r="I2" s="332"/>
      <c r="J2" s="167"/>
    </row>
    <row r="3" spans="1:11" ht="12.75" customHeight="1">
      <c r="A3" s="306"/>
      <c r="B3" s="307"/>
      <c r="C3" s="335"/>
      <c r="D3" s="335"/>
      <c r="E3" s="335"/>
      <c r="F3" s="335"/>
      <c r="G3" s="335"/>
      <c r="H3" s="332" t="s">
        <v>166</v>
      </c>
      <c r="I3" s="332"/>
      <c r="J3" s="167"/>
    </row>
    <row r="4" spans="1:11" ht="12.75" customHeight="1">
      <c r="A4" s="306"/>
      <c r="B4" s="307"/>
      <c r="C4" s="335"/>
      <c r="D4" s="335"/>
      <c r="E4" s="335"/>
      <c r="F4" s="335"/>
      <c r="G4" s="335"/>
      <c r="H4" s="332" t="s">
        <v>175</v>
      </c>
      <c r="I4" s="332"/>
      <c r="J4" s="167"/>
    </row>
    <row r="5" spans="1:11" ht="12.75" customHeight="1">
      <c r="A5" s="306"/>
      <c r="B5" s="307"/>
      <c r="C5" s="335"/>
      <c r="D5" s="335"/>
      <c r="E5" s="335"/>
      <c r="F5" s="335"/>
      <c r="G5" s="335"/>
      <c r="H5" s="333" t="s">
        <v>151</v>
      </c>
      <c r="I5" s="333"/>
      <c r="J5" s="168"/>
    </row>
    <row r="6" spans="1:11" ht="13.5" customHeight="1">
      <c r="A6" s="306"/>
      <c r="B6" s="307"/>
      <c r="C6" s="329" t="s">
        <v>167</v>
      </c>
      <c r="D6" s="329"/>
      <c r="E6" s="329" t="s">
        <v>168</v>
      </c>
      <c r="F6" s="329"/>
      <c r="G6" s="329"/>
      <c r="H6" s="329" t="s">
        <v>169</v>
      </c>
      <c r="I6" s="329"/>
      <c r="J6" s="169"/>
    </row>
    <row r="7" spans="1:11" ht="13.5" customHeight="1">
      <c r="A7" s="306"/>
      <c r="B7" s="307"/>
      <c r="C7" s="397" t="s">
        <v>170</v>
      </c>
      <c r="D7" s="397"/>
      <c r="E7" s="329" t="s">
        <v>171</v>
      </c>
      <c r="F7" s="329"/>
      <c r="G7" s="329"/>
      <c r="H7" s="329" t="s">
        <v>173</v>
      </c>
      <c r="I7" s="329"/>
      <c r="J7" s="170"/>
    </row>
    <row r="8" spans="1:11" ht="13.5">
      <c r="A8" s="308"/>
      <c r="B8" s="309"/>
      <c r="C8" s="397"/>
      <c r="D8" s="397"/>
      <c r="E8" s="329" t="s">
        <v>172</v>
      </c>
      <c r="F8" s="329"/>
      <c r="G8" s="329"/>
      <c r="H8" s="329" t="s">
        <v>174</v>
      </c>
      <c r="I8" s="329"/>
      <c r="J8" s="170"/>
    </row>
    <row r="9" spans="1:11">
      <c r="A9" s="396" t="s">
        <v>121</v>
      </c>
      <c r="B9" s="396"/>
      <c r="C9" s="396"/>
      <c r="D9" s="396"/>
      <c r="E9" s="396"/>
      <c r="F9" s="396"/>
      <c r="G9" s="396"/>
      <c r="H9" s="396"/>
      <c r="I9" s="396"/>
    </row>
    <row r="10" spans="1:11" ht="13.5" thickBot="1">
      <c r="A10" s="16"/>
      <c r="B10" s="17"/>
      <c r="C10" s="18"/>
      <c r="D10" s="18"/>
      <c r="E10" s="18"/>
      <c r="F10" s="18"/>
      <c r="G10" s="18"/>
      <c r="H10" s="18"/>
      <c r="I10" s="19"/>
    </row>
    <row r="11" spans="1:11" ht="14.25" thickBot="1">
      <c r="A11" s="379"/>
      <c r="B11" s="394" t="s">
        <v>28</v>
      </c>
      <c r="C11" s="398"/>
      <c r="D11" s="398"/>
      <c r="E11" s="398"/>
      <c r="F11" s="398"/>
      <c r="G11" s="398"/>
      <c r="H11" s="398"/>
      <c r="I11" s="398"/>
      <c r="J11" s="398"/>
      <c r="K11" s="391" t="s">
        <v>31</v>
      </c>
    </row>
    <row r="12" spans="1:11" ht="14.25" thickBot="1">
      <c r="A12" s="380"/>
      <c r="B12" s="395"/>
      <c r="C12" s="128" t="s">
        <v>144</v>
      </c>
      <c r="D12" s="128" t="s">
        <v>145</v>
      </c>
      <c r="E12" s="128" t="s">
        <v>146</v>
      </c>
      <c r="F12" s="128" t="s">
        <v>147</v>
      </c>
      <c r="G12" s="128" t="s">
        <v>148</v>
      </c>
      <c r="H12" s="128" t="s">
        <v>149</v>
      </c>
      <c r="I12" s="128" t="s">
        <v>195</v>
      </c>
      <c r="J12" s="128" t="s">
        <v>196</v>
      </c>
      <c r="K12" s="392"/>
    </row>
    <row r="13" spans="1:11" ht="13.5">
      <c r="A13" s="131">
        <v>1000</v>
      </c>
      <c r="B13" s="249" t="s">
        <v>68</v>
      </c>
      <c r="C13" s="242">
        <f t="shared" ref="C13:J13" si="0">SUM(C14:C15)</f>
        <v>0</v>
      </c>
      <c r="D13" s="271">
        <f t="shared" si="0"/>
        <v>29413372.670000009</v>
      </c>
      <c r="E13" s="242">
        <f t="shared" si="0"/>
        <v>0</v>
      </c>
      <c r="F13" s="242">
        <f t="shared" si="0"/>
        <v>0</v>
      </c>
      <c r="G13" s="242">
        <f t="shared" si="0"/>
        <v>0</v>
      </c>
      <c r="H13" s="271">
        <f t="shared" si="0"/>
        <v>29413372.670000009</v>
      </c>
      <c r="I13" s="242">
        <f t="shared" si="0"/>
        <v>0</v>
      </c>
      <c r="J13" s="242">
        <f t="shared" si="0"/>
        <v>0</v>
      </c>
      <c r="K13" s="132">
        <f>+K14+K15</f>
        <v>58826746.340000018</v>
      </c>
    </row>
    <row r="14" spans="1:11" ht="13.5">
      <c r="A14" s="133">
        <v>1001</v>
      </c>
      <c r="B14" s="133" t="s">
        <v>69</v>
      </c>
      <c r="C14" s="134">
        <v>0</v>
      </c>
      <c r="D14" s="134">
        <v>0</v>
      </c>
      <c r="E14" s="134">
        <v>0</v>
      </c>
      <c r="F14" s="245">
        <f>+'POA-02'!J21</f>
        <v>0</v>
      </c>
      <c r="G14" s="245"/>
      <c r="H14" s="245">
        <v>0</v>
      </c>
      <c r="I14" s="245">
        <v>0</v>
      </c>
      <c r="J14" s="245"/>
      <c r="K14" s="243">
        <f t="shared" ref="K14:K51" si="1">SUM(C14:J14)</f>
        <v>0</v>
      </c>
    </row>
    <row r="15" spans="1:11" ht="13.5">
      <c r="A15" s="133">
        <v>1002</v>
      </c>
      <c r="B15" s="133" t="s">
        <v>70</v>
      </c>
      <c r="C15" s="245"/>
      <c r="D15" s="134">
        <f>'POA-02'!J27/2</f>
        <v>29413372.670000009</v>
      </c>
      <c r="E15" s="245">
        <v>0</v>
      </c>
      <c r="F15" s="245"/>
      <c r="G15" s="245"/>
      <c r="H15" s="134">
        <f>'POA-02'!J27/2</f>
        <v>29413372.670000009</v>
      </c>
      <c r="I15" s="245"/>
      <c r="J15" s="250">
        <v>0</v>
      </c>
      <c r="K15" s="132">
        <f>SUM(C15:J15)+1</f>
        <v>58826746.340000018</v>
      </c>
    </row>
    <row r="16" spans="1:11" ht="13.5">
      <c r="A16" s="135">
        <v>2000</v>
      </c>
      <c r="B16" s="133" t="s">
        <v>71</v>
      </c>
      <c r="C16" s="243">
        <f t="shared" ref="C16:J16" si="2">+C17+C18+C22+C23+C27+C30+C34+C35+C36+C37+C38+C39+C40+C41+C42+C45+C46</f>
        <v>0</v>
      </c>
      <c r="D16" s="243">
        <f t="shared" si="2"/>
        <v>0</v>
      </c>
      <c r="E16" s="243">
        <f t="shared" si="2"/>
        <v>0</v>
      </c>
      <c r="F16" s="243">
        <f t="shared" si="2"/>
        <v>0</v>
      </c>
      <c r="G16" s="243">
        <f t="shared" si="2"/>
        <v>0</v>
      </c>
      <c r="H16" s="132">
        <f t="shared" si="2"/>
        <v>1500000</v>
      </c>
      <c r="I16" s="243">
        <f t="shared" si="2"/>
        <v>0</v>
      </c>
      <c r="J16" s="243">
        <f t="shared" si="2"/>
        <v>0</v>
      </c>
      <c r="K16" s="132">
        <f t="shared" si="1"/>
        <v>1500000</v>
      </c>
    </row>
    <row r="17" spans="1:11" ht="13.5">
      <c r="A17" s="133">
        <v>2001</v>
      </c>
      <c r="B17" s="133" t="s">
        <v>72</v>
      </c>
      <c r="C17" s="134"/>
      <c r="D17" s="251"/>
      <c r="E17" s="134"/>
      <c r="F17" s="134">
        <v>0</v>
      </c>
      <c r="G17" s="134"/>
      <c r="H17" s="134"/>
      <c r="I17" s="134">
        <v>0</v>
      </c>
      <c r="J17" s="134">
        <v>0</v>
      </c>
      <c r="K17" s="243">
        <f t="shared" si="1"/>
        <v>0</v>
      </c>
    </row>
    <row r="18" spans="1:11" ht="13.5">
      <c r="A18" s="133">
        <v>2002</v>
      </c>
      <c r="B18" s="133" t="s">
        <v>143</v>
      </c>
      <c r="C18" s="134"/>
      <c r="D18" s="134"/>
      <c r="E18" s="134"/>
      <c r="F18" s="134"/>
      <c r="G18" s="134"/>
      <c r="H18" s="134"/>
      <c r="I18" s="134"/>
      <c r="J18" s="134"/>
      <c r="K18" s="243">
        <f t="shared" si="1"/>
        <v>0</v>
      </c>
    </row>
    <row r="19" spans="1:11" ht="13.5">
      <c r="A19" s="133" t="s">
        <v>74</v>
      </c>
      <c r="B19" s="133" t="s">
        <v>75</v>
      </c>
      <c r="C19" s="134"/>
      <c r="D19" s="134"/>
      <c r="E19" s="134"/>
      <c r="F19" s="134"/>
      <c r="G19" s="134"/>
      <c r="H19" s="134"/>
      <c r="I19" s="134"/>
      <c r="J19" s="134"/>
      <c r="K19" s="243">
        <f t="shared" si="1"/>
        <v>0</v>
      </c>
    </row>
    <row r="20" spans="1:11" ht="13.5">
      <c r="A20" s="133" t="s">
        <v>76</v>
      </c>
      <c r="B20" s="133" t="s">
        <v>77</v>
      </c>
      <c r="C20" s="134"/>
      <c r="D20" s="134"/>
      <c r="E20" s="134"/>
      <c r="F20" s="134"/>
      <c r="G20" s="134"/>
      <c r="H20" s="134"/>
      <c r="I20" s="134"/>
      <c r="J20" s="134"/>
      <c r="K20" s="243">
        <f t="shared" si="1"/>
        <v>0</v>
      </c>
    </row>
    <row r="21" spans="1:11" ht="13.5">
      <c r="A21" s="133" t="s">
        <v>78</v>
      </c>
      <c r="B21" s="133" t="s">
        <v>79</v>
      </c>
      <c r="C21" s="134"/>
      <c r="D21" s="134"/>
      <c r="E21" s="134"/>
      <c r="F21" s="134"/>
      <c r="G21" s="134"/>
      <c r="H21" s="134"/>
      <c r="I21" s="134"/>
      <c r="J21" s="134"/>
      <c r="K21" s="243">
        <f t="shared" si="1"/>
        <v>0</v>
      </c>
    </row>
    <row r="22" spans="1:11" ht="13.5">
      <c r="A22" s="133">
        <v>2003</v>
      </c>
      <c r="B22" s="252" t="s">
        <v>80</v>
      </c>
      <c r="C22" s="134"/>
      <c r="D22" s="134">
        <v>0</v>
      </c>
      <c r="E22" s="134">
        <v>0</v>
      </c>
      <c r="F22" s="134"/>
      <c r="G22" s="134"/>
      <c r="H22" s="134">
        <v>0</v>
      </c>
      <c r="I22" s="134"/>
      <c r="J22" s="134"/>
      <c r="K22" s="243">
        <f t="shared" si="1"/>
        <v>0</v>
      </c>
    </row>
    <row r="23" spans="1:11" ht="13.5">
      <c r="A23" s="133">
        <v>2004</v>
      </c>
      <c r="B23" s="133" t="s">
        <v>81</v>
      </c>
      <c r="C23" s="134">
        <v>0</v>
      </c>
      <c r="D23" s="134">
        <v>0</v>
      </c>
      <c r="E23" s="134">
        <v>0</v>
      </c>
      <c r="F23" s="134">
        <v>0</v>
      </c>
      <c r="G23" s="134"/>
      <c r="H23" s="134">
        <v>0</v>
      </c>
      <c r="I23" s="134">
        <v>0</v>
      </c>
      <c r="J23" s="134">
        <v>0</v>
      </c>
      <c r="K23" s="243">
        <f t="shared" si="1"/>
        <v>0</v>
      </c>
    </row>
    <row r="24" spans="1:11" ht="13.5">
      <c r="A24" s="133" t="s">
        <v>82</v>
      </c>
      <c r="B24" s="133" t="s">
        <v>83</v>
      </c>
      <c r="C24" s="134"/>
      <c r="D24" s="134"/>
      <c r="E24" s="134"/>
      <c r="F24" s="134"/>
      <c r="G24" s="134"/>
      <c r="H24" s="134"/>
      <c r="I24" s="134"/>
      <c r="J24" s="134"/>
      <c r="K24" s="243">
        <f t="shared" si="1"/>
        <v>0</v>
      </c>
    </row>
    <row r="25" spans="1:11" ht="13.5">
      <c r="A25" s="133" t="s">
        <v>84</v>
      </c>
      <c r="B25" s="133" t="s">
        <v>85</v>
      </c>
      <c r="C25" s="134"/>
      <c r="D25" s="134"/>
      <c r="E25" s="134"/>
      <c r="F25" s="134"/>
      <c r="G25" s="134"/>
      <c r="H25" s="134"/>
      <c r="I25" s="134"/>
      <c r="J25" s="134"/>
      <c r="K25" s="243">
        <f t="shared" si="1"/>
        <v>0</v>
      </c>
    </row>
    <row r="26" spans="1:11" ht="13.5">
      <c r="A26" s="133" t="s">
        <v>86</v>
      </c>
      <c r="B26" s="133" t="s">
        <v>87</v>
      </c>
      <c r="C26" s="134"/>
      <c r="D26" s="134"/>
      <c r="E26" s="134"/>
      <c r="F26" s="134"/>
      <c r="G26" s="134"/>
      <c r="H26" s="134"/>
      <c r="I26" s="134"/>
      <c r="J26" s="134"/>
      <c r="K26" s="243">
        <f t="shared" si="1"/>
        <v>0</v>
      </c>
    </row>
    <row r="27" spans="1:11" ht="13.5">
      <c r="A27" s="133">
        <v>2005</v>
      </c>
      <c r="B27" s="133" t="s">
        <v>88</v>
      </c>
      <c r="C27" s="134">
        <v>0</v>
      </c>
      <c r="D27" s="134">
        <v>0</v>
      </c>
      <c r="E27" s="134">
        <v>0</v>
      </c>
      <c r="F27" s="134">
        <v>0</v>
      </c>
      <c r="G27" s="134"/>
      <c r="H27" s="134">
        <v>0</v>
      </c>
      <c r="I27" s="134">
        <v>0</v>
      </c>
      <c r="J27" s="134">
        <v>0</v>
      </c>
      <c r="K27" s="243">
        <f t="shared" si="1"/>
        <v>0</v>
      </c>
    </row>
    <row r="28" spans="1:11" ht="13.5">
      <c r="A28" s="133" t="s">
        <v>89</v>
      </c>
      <c r="B28" s="133" t="s">
        <v>90</v>
      </c>
      <c r="C28" s="134"/>
      <c r="D28" s="134"/>
      <c r="E28" s="134"/>
      <c r="F28" s="134"/>
      <c r="G28" s="134"/>
      <c r="H28" s="134"/>
      <c r="I28" s="134"/>
      <c r="J28" s="134"/>
      <c r="K28" s="243">
        <f t="shared" si="1"/>
        <v>0</v>
      </c>
    </row>
    <row r="29" spans="1:11" ht="13.5">
      <c r="A29" s="133" t="s">
        <v>91</v>
      </c>
      <c r="B29" s="133" t="s">
        <v>92</v>
      </c>
      <c r="C29" s="245"/>
      <c r="D29" s="245"/>
      <c r="E29" s="245"/>
      <c r="F29" s="245"/>
      <c r="G29" s="245"/>
      <c r="H29" s="245"/>
      <c r="I29" s="245"/>
      <c r="J29" s="245"/>
      <c r="K29" s="243">
        <f t="shared" si="1"/>
        <v>0</v>
      </c>
    </row>
    <row r="30" spans="1:11" ht="13.5">
      <c r="A30" s="133">
        <v>2006</v>
      </c>
      <c r="B30" s="133" t="s">
        <v>93</v>
      </c>
      <c r="C30" s="243">
        <f>SUM(C31:C33)</f>
        <v>0</v>
      </c>
      <c r="D30" s="243">
        <f t="shared" ref="D30:J30" si="3">SUM(D31:D33)</f>
        <v>0</v>
      </c>
      <c r="E30" s="243">
        <f t="shared" si="3"/>
        <v>0</v>
      </c>
      <c r="F30" s="243">
        <f t="shared" si="3"/>
        <v>0</v>
      </c>
      <c r="G30" s="243">
        <f t="shared" si="3"/>
        <v>0</v>
      </c>
      <c r="H30" s="132">
        <f t="shared" si="3"/>
        <v>1000000</v>
      </c>
      <c r="I30" s="243">
        <f t="shared" si="3"/>
        <v>0</v>
      </c>
      <c r="J30" s="243">
        <f t="shared" si="3"/>
        <v>0</v>
      </c>
      <c r="K30" s="132">
        <f t="shared" si="1"/>
        <v>1000000</v>
      </c>
    </row>
    <row r="31" spans="1:11" ht="13.5">
      <c r="A31" s="133" t="s">
        <v>94</v>
      </c>
      <c r="B31" s="133" t="s">
        <v>95</v>
      </c>
      <c r="C31" s="134"/>
      <c r="D31" s="134"/>
      <c r="E31" s="134"/>
      <c r="F31" s="134"/>
      <c r="G31" s="134"/>
      <c r="H31" s="134"/>
      <c r="I31" s="134"/>
      <c r="J31" s="134"/>
      <c r="K31" s="243">
        <f t="shared" si="1"/>
        <v>0</v>
      </c>
    </row>
    <row r="32" spans="1:11" ht="15" customHeight="1">
      <c r="A32" s="133" t="s">
        <v>96</v>
      </c>
      <c r="B32" s="252" t="s">
        <v>137</v>
      </c>
      <c r="C32" s="245"/>
      <c r="D32" s="245"/>
      <c r="E32" s="245"/>
      <c r="F32" s="245"/>
      <c r="G32" s="245"/>
      <c r="H32" s="134">
        <f>+'POA-06'!D20</f>
        <v>1000000</v>
      </c>
      <c r="I32" s="245"/>
      <c r="J32" s="245"/>
      <c r="K32" s="132">
        <f t="shared" si="1"/>
        <v>1000000</v>
      </c>
    </row>
    <row r="33" spans="1:11" ht="13.5">
      <c r="A33" s="133" t="s">
        <v>97</v>
      </c>
      <c r="B33" s="133" t="s">
        <v>98</v>
      </c>
      <c r="C33" s="134"/>
      <c r="D33" s="134"/>
      <c r="E33" s="134"/>
      <c r="F33" s="134"/>
      <c r="G33" s="134"/>
      <c r="H33" s="134"/>
      <c r="I33" s="134"/>
      <c r="J33" s="134"/>
      <c r="K33" s="243">
        <f t="shared" si="1"/>
        <v>0</v>
      </c>
    </row>
    <row r="34" spans="1:11" ht="13.5">
      <c r="A34" s="133">
        <v>2007</v>
      </c>
      <c r="B34" s="252" t="s">
        <v>142</v>
      </c>
      <c r="C34" s="253"/>
      <c r="D34" s="134">
        <v>0</v>
      </c>
      <c r="E34" s="134"/>
      <c r="F34" s="134">
        <v>0</v>
      </c>
      <c r="G34" s="134"/>
      <c r="H34" s="134">
        <v>0</v>
      </c>
      <c r="I34" s="134"/>
      <c r="J34" s="134"/>
      <c r="K34" s="243">
        <f t="shared" si="1"/>
        <v>0</v>
      </c>
    </row>
    <row r="35" spans="1:11" ht="13.5">
      <c r="A35" s="133">
        <v>2008</v>
      </c>
      <c r="B35" s="252" t="s">
        <v>100</v>
      </c>
      <c r="C35" s="245"/>
      <c r="D35" s="245"/>
      <c r="E35" s="245"/>
      <c r="F35" s="245"/>
      <c r="G35" s="245"/>
      <c r="H35" s="134">
        <f>+'POA-06'!D22</f>
        <v>500000</v>
      </c>
      <c r="I35" s="245"/>
      <c r="J35" s="245"/>
      <c r="K35" s="132">
        <f t="shared" si="1"/>
        <v>500000</v>
      </c>
    </row>
    <row r="36" spans="1:11" ht="13.5">
      <c r="A36" s="133">
        <v>2009</v>
      </c>
      <c r="B36" s="133" t="s">
        <v>101</v>
      </c>
      <c r="C36" s="134">
        <v>0</v>
      </c>
      <c r="D36" s="134">
        <v>0</v>
      </c>
      <c r="E36" s="134">
        <v>0</v>
      </c>
      <c r="F36" s="134">
        <v>0</v>
      </c>
      <c r="G36" s="134"/>
      <c r="H36" s="134">
        <v>0</v>
      </c>
      <c r="I36" s="134">
        <v>0</v>
      </c>
      <c r="J36" s="134">
        <v>0</v>
      </c>
      <c r="K36" s="243">
        <f t="shared" si="1"/>
        <v>0</v>
      </c>
    </row>
    <row r="37" spans="1:11" ht="13.5">
      <c r="A37" s="133">
        <v>2010</v>
      </c>
      <c r="B37" s="252" t="s">
        <v>102</v>
      </c>
      <c r="C37" s="134">
        <v>0</v>
      </c>
      <c r="D37" s="134">
        <v>0</v>
      </c>
      <c r="E37" s="134">
        <v>0</v>
      </c>
      <c r="F37" s="134">
        <v>0</v>
      </c>
      <c r="G37" s="134"/>
      <c r="H37" s="134">
        <v>0</v>
      </c>
      <c r="I37" s="134">
        <v>0</v>
      </c>
      <c r="J37" s="134">
        <v>0</v>
      </c>
      <c r="K37" s="243">
        <f t="shared" si="1"/>
        <v>0</v>
      </c>
    </row>
    <row r="38" spans="1:11" ht="13.5">
      <c r="A38" s="133">
        <v>2011</v>
      </c>
      <c r="B38" s="133" t="s">
        <v>103</v>
      </c>
      <c r="C38" s="134"/>
      <c r="D38" s="134"/>
      <c r="E38" s="134"/>
      <c r="F38" s="134"/>
      <c r="G38" s="134"/>
      <c r="H38" s="134"/>
      <c r="I38" s="134"/>
      <c r="J38" s="134"/>
      <c r="K38" s="243">
        <f t="shared" si="1"/>
        <v>0</v>
      </c>
    </row>
    <row r="39" spans="1:11" ht="13.5">
      <c r="A39" s="133">
        <v>2012</v>
      </c>
      <c r="B39" s="252" t="s">
        <v>104</v>
      </c>
      <c r="C39" s="134"/>
      <c r="D39" s="134">
        <v>0</v>
      </c>
      <c r="E39" s="134">
        <v>0</v>
      </c>
      <c r="F39" s="134"/>
      <c r="G39" s="134"/>
      <c r="H39" s="134">
        <v>0</v>
      </c>
      <c r="I39" s="134">
        <v>0</v>
      </c>
      <c r="J39" s="134">
        <v>0</v>
      </c>
      <c r="K39" s="243">
        <f t="shared" si="1"/>
        <v>0</v>
      </c>
    </row>
    <row r="40" spans="1:11" ht="13.5">
      <c r="A40" s="133">
        <v>2013</v>
      </c>
      <c r="B40" s="133" t="s">
        <v>105</v>
      </c>
      <c r="C40" s="134"/>
      <c r="D40" s="134">
        <v>0</v>
      </c>
      <c r="E40" s="134">
        <v>0</v>
      </c>
      <c r="F40" s="134">
        <v>0</v>
      </c>
      <c r="G40" s="134"/>
      <c r="H40" s="134">
        <v>0</v>
      </c>
      <c r="I40" s="134">
        <v>0</v>
      </c>
      <c r="J40" s="134">
        <v>0</v>
      </c>
      <c r="K40" s="243">
        <f t="shared" si="1"/>
        <v>0</v>
      </c>
    </row>
    <row r="41" spans="1:11" ht="13.5">
      <c r="A41" s="133">
        <v>2014</v>
      </c>
      <c r="B41" s="133" t="s">
        <v>106</v>
      </c>
      <c r="C41" s="134"/>
      <c r="D41" s="134"/>
      <c r="E41" s="134"/>
      <c r="F41" s="134"/>
      <c r="G41" s="134"/>
      <c r="H41" s="134"/>
      <c r="I41" s="134"/>
      <c r="J41" s="134"/>
      <c r="K41" s="243">
        <f t="shared" si="1"/>
        <v>0</v>
      </c>
    </row>
    <row r="42" spans="1:11" ht="13.5">
      <c r="A42" s="133">
        <v>2015</v>
      </c>
      <c r="B42" s="133" t="s">
        <v>107</v>
      </c>
      <c r="C42" s="134"/>
      <c r="D42" s="134"/>
      <c r="E42" s="251">
        <f>+E43+E44</f>
        <v>0</v>
      </c>
      <c r="F42" s="134"/>
      <c r="G42" s="134"/>
      <c r="H42" s="134"/>
      <c r="I42" s="134"/>
      <c r="J42" s="134">
        <v>0</v>
      </c>
      <c r="K42" s="243">
        <f t="shared" si="1"/>
        <v>0</v>
      </c>
    </row>
    <row r="43" spans="1:11" ht="13.5">
      <c r="A43" s="133" t="s">
        <v>108</v>
      </c>
      <c r="B43" s="133" t="s">
        <v>109</v>
      </c>
      <c r="C43" s="134"/>
      <c r="D43" s="134"/>
      <c r="E43" s="134"/>
      <c r="F43" s="134"/>
      <c r="G43" s="134"/>
      <c r="H43" s="134"/>
      <c r="I43" s="134"/>
      <c r="J43" s="134"/>
      <c r="K43" s="243">
        <f t="shared" si="1"/>
        <v>0</v>
      </c>
    </row>
    <row r="44" spans="1:11" ht="13.5">
      <c r="A44" s="133" t="s">
        <v>110</v>
      </c>
      <c r="B44" s="133" t="s">
        <v>111</v>
      </c>
      <c r="C44" s="134"/>
      <c r="D44" s="134"/>
      <c r="E44" s="134"/>
      <c r="F44" s="134"/>
      <c r="G44" s="134"/>
      <c r="H44" s="134"/>
      <c r="I44" s="134"/>
      <c r="J44" s="134"/>
      <c r="K44" s="243">
        <f t="shared" si="1"/>
        <v>0</v>
      </c>
    </row>
    <row r="45" spans="1:11" ht="13.5">
      <c r="A45" s="133">
        <v>2016</v>
      </c>
      <c r="B45" s="133" t="s">
        <v>112</v>
      </c>
      <c r="C45" s="134">
        <v>0</v>
      </c>
      <c r="D45" s="134">
        <v>0</v>
      </c>
      <c r="E45" s="134">
        <v>0</v>
      </c>
      <c r="F45" s="134"/>
      <c r="G45" s="134"/>
      <c r="H45" s="134">
        <v>0</v>
      </c>
      <c r="I45" s="134"/>
      <c r="J45" s="134"/>
      <c r="K45" s="243">
        <f t="shared" si="1"/>
        <v>0</v>
      </c>
    </row>
    <row r="46" spans="1:11" ht="13.5">
      <c r="A46" s="133">
        <v>2017</v>
      </c>
      <c r="B46" s="133" t="s">
        <v>113</v>
      </c>
      <c r="C46" s="134">
        <v>0</v>
      </c>
      <c r="D46" s="134">
        <v>0</v>
      </c>
      <c r="E46" s="134">
        <v>0</v>
      </c>
      <c r="F46" s="134">
        <v>0</v>
      </c>
      <c r="G46" s="134"/>
      <c r="H46" s="134">
        <v>0</v>
      </c>
      <c r="I46" s="134">
        <v>0</v>
      </c>
      <c r="J46" s="134">
        <v>0</v>
      </c>
      <c r="K46" s="243">
        <f t="shared" si="1"/>
        <v>0</v>
      </c>
    </row>
    <row r="47" spans="1:11" ht="13.5">
      <c r="A47" s="135">
        <v>3000</v>
      </c>
      <c r="B47" s="133" t="s">
        <v>114</v>
      </c>
      <c r="C47" s="132"/>
      <c r="D47" s="132"/>
      <c r="E47" s="132"/>
      <c r="F47" s="132"/>
      <c r="G47" s="132"/>
      <c r="H47" s="132"/>
      <c r="I47" s="132"/>
      <c r="J47" s="132"/>
      <c r="K47" s="243">
        <f t="shared" si="1"/>
        <v>0</v>
      </c>
    </row>
    <row r="48" spans="1:11" ht="13.5">
      <c r="A48" s="135">
        <v>4000</v>
      </c>
      <c r="B48" s="133" t="s">
        <v>115</v>
      </c>
      <c r="C48" s="134">
        <f>+'POA-05'!C22</f>
        <v>22000000</v>
      </c>
      <c r="D48" s="134">
        <f>+'POA-05'!C23</f>
        <v>1473034.27</v>
      </c>
      <c r="E48" s="254">
        <v>0</v>
      </c>
      <c r="F48" s="245"/>
      <c r="G48" s="245"/>
      <c r="H48" s="134"/>
      <c r="I48" s="254"/>
      <c r="J48" s="134">
        <v>0</v>
      </c>
      <c r="K48" s="132">
        <f t="shared" si="1"/>
        <v>23473034.27</v>
      </c>
    </row>
    <row r="49" spans="1:11" ht="13.5">
      <c r="A49" s="135">
        <v>5000</v>
      </c>
      <c r="B49" s="133" t="s">
        <v>116</v>
      </c>
      <c r="C49" s="254"/>
      <c r="D49" s="254">
        <v>0</v>
      </c>
      <c r="E49" s="245">
        <v>0</v>
      </c>
      <c r="F49" s="245"/>
      <c r="G49" s="245"/>
      <c r="H49" s="122"/>
      <c r="I49" s="134"/>
      <c r="J49" s="134">
        <v>0</v>
      </c>
      <c r="K49" s="243">
        <f t="shared" si="1"/>
        <v>0</v>
      </c>
    </row>
    <row r="50" spans="1:11" ht="13.5">
      <c r="A50" s="135">
        <v>6000</v>
      </c>
      <c r="B50" s="133" t="s">
        <v>117</v>
      </c>
      <c r="C50" s="254"/>
      <c r="D50" s="254"/>
      <c r="E50" s="132">
        <v>0</v>
      </c>
      <c r="F50" s="132">
        <v>0</v>
      </c>
      <c r="G50" s="132"/>
      <c r="H50" s="132">
        <v>0</v>
      </c>
      <c r="I50" s="132">
        <v>0</v>
      </c>
      <c r="J50" s="132">
        <v>0</v>
      </c>
      <c r="K50" s="243">
        <f t="shared" si="1"/>
        <v>0</v>
      </c>
    </row>
    <row r="51" spans="1:11" ht="13.5">
      <c r="A51" s="135">
        <v>7000</v>
      </c>
      <c r="B51" s="133" t="s">
        <v>118</v>
      </c>
      <c r="C51" s="255"/>
      <c r="D51" s="132">
        <v>0</v>
      </c>
      <c r="E51" s="255"/>
      <c r="F51" s="132">
        <v>0</v>
      </c>
      <c r="G51" s="132"/>
      <c r="H51" s="255"/>
      <c r="I51" s="132">
        <v>0</v>
      </c>
      <c r="J51" s="132">
        <v>0</v>
      </c>
      <c r="K51" s="243">
        <f t="shared" si="1"/>
        <v>0</v>
      </c>
    </row>
    <row r="52" spans="1:11" ht="13.5">
      <c r="A52" s="136"/>
      <c r="B52" s="136" t="s">
        <v>31</v>
      </c>
      <c r="C52" s="272">
        <f t="shared" ref="C52:J52" si="4">+C13+C16+C47+C48+C49+C50+C51</f>
        <v>22000000</v>
      </c>
      <c r="D52" s="272">
        <f t="shared" si="4"/>
        <v>30886406.940000009</v>
      </c>
      <c r="E52" s="265">
        <f t="shared" si="4"/>
        <v>0</v>
      </c>
      <c r="F52" s="265">
        <f t="shared" si="4"/>
        <v>0</v>
      </c>
      <c r="G52" s="265">
        <f t="shared" si="4"/>
        <v>0</v>
      </c>
      <c r="H52" s="272">
        <f t="shared" si="4"/>
        <v>30913372.670000009</v>
      </c>
      <c r="I52" s="265">
        <f t="shared" si="4"/>
        <v>0</v>
      </c>
      <c r="J52" s="265">
        <f t="shared" si="4"/>
        <v>0</v>
      </c>
      <c r="K52" s="273">
        <f>SUM(C52:J52)+1</f>
        <v>83799780.610000014</v>
      </c>
    </row>
    <row r="53" spans="1:11" ht="13.5">
      <c r="A53" s="393"/>
      <c r="B53" s="393"/>
      <c r="C53" s="393"/>
      <c r="D53" s="393"/>
      <c r="E53" s="393"/>
      <c r="F53" s="393"/>
      <c r="G53" s="393"/>
      <c r="H53" s="393"/>
      <c r="I53" s="393"/>
      <c r="J53" s="393"/>
      <c r="K53" s="256">
        <f>+'POA-07'!P52-PTOXACTIV!K52</f>
        <v>-1</v>
      </c>
    </row>
    <row r="54" spans="1:11">
      <c r="A54" s="15"/>
      <c r="B54" s="15"/>
      <c r="C54" s="15"/>
      <c r="D54" s="15"/>
      <c r="E54" s="15"/>
      <c r="F54" s="15"/>
      <c r="G54" s="15"/>
      <c r="H54" s="15"/>
      <c r="I54" s="15"/>
    </row>
  </sheetData>
  <mergeCells count="21">
    <mergeCell ref="A1:B8"/>
    <mergeCell ref="H1:I1"/>
    <mergeCell ref="H2:I2"/>
    <mergeCell ref="H7:I7"/>
    <mergeCell ref="H3:I3"/>
    <mergeCell ref="H4:I4"/>
    <mergeCell ref="H5:I5"/>
    <mergeCell ref="C1:G5"/>
    <mergeCell ref="H6:I6"/>
    <mergeCell ref="E6:G6"/>
    <mergeCell ref="H8:I8"/>
    <mergeCell ref="C7:D8"/>
    <mergeCell ref="E7:G7"/>
    <mergeCell ref="E8:G8"/>
    <mergeCell ref="C6:D6"/>
    <mergeCell ref="K11:K12"/>
    <mergeCell ref="A53:J53"/>
    <mergeCell ref="A11:A12"/>
    <mergeCell ref="B11:B12"/>
    <mergeCell ref="A9:I9"/>
    <mergeCell ref="C11:J11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O51"/>
  <sheetViews>
    <sheetView workbookViewId="0">
      <selection activeCell="C1" sqref="C1:H5"/>
    </sheetView>
  </sheetViews>
  <sheetFormatPr baseColWidth="10" defaultRowHeight="12.75"/>
  <cols>
    <col min="2" max="2" width="14.7109375" customWidth="1"/>
    <col min="3" max="3" width="12.5703125" customWidth="1"/>
    <col min="4" max="4" width="13.28515625" customWidth="1"/>
    <col min="5" max="5" width="16" customWidth="1"/>
    <col min="6" max="6" width="7.7109375" customWidth="1"/>
    <col min="7" max="7" width="5.28515625" customWidth="1"/>
    <col min="9" max="9" width="12.28515625" customWidth="1"/>
  </cols>
  <sheetData>
    <row r="1" spans="1:15" ht="12.75" customHeight="1">
      <c r="A1" s="304"/>
      <c r="B1" s="305"/>
      <c r="C1" s="310" t="s">
        <v>220</v>
      </c>
      <c r="D1" s="310"/>
      <c r="E1" s="310"/>
      <c r="F1" s="310"/>
      <c r="G1" s="310"/>
      <c r="H1" s="310"/>
      <c r="I1" s="283" t="s">
        <v>164</v>
      </c>
      <c r="J1" s="284"/>
    </row>
    <row r="2" spans="1:15" ht="12.75" customHeight="1">
      <c r="A2" s="306"/>
      <c r="B2" s="307"/>
      <c r="C2" s="311"/>
      <c r="D2" s="311"/>
      <c r="E2" s="311"/>
      <c r="F2" s="311"/>
      <c r="G2" s="311"/>
      <c r="H2" s="311"/>
      <c r="I2" s="280" t="s">
        <v>165</v>
      </c>
      <c r="J2" s="281"/>
    </row>
    <row r="3" spans="1:15" ht="12.75" customHeight="1">
      <c r="A3" s="306"/>
      <c r="B3" s="307"/>
      <c r="C3" s="311"/>
      <c r="D3" s="311"/>
      <c r="E3" s="311"/>
      <c r="F3" s="311"/>
      <c r="G3" s="311"/>
      <c r="H3" s="311"/>
      <c r="I3" s="280" t="s">
        <v>166</v>
      </c>
      <c r="J3" s="281"/>
    </row>
    <row r="4" spans="1:15" ht="12.75" customHeight="1">
      <c r="A4" s="306"/>
      <c r="B4" s="307"/>
      <c r="C4" s="311"/>
      <c r="D4" s="311"/>
      <c r="E4" s="311"/>
      <c r="F4" s="311"/>
      <c r="G4" s="311"/>
      <c r="H4" s="311"/>
      <c r="I4" s="280" t="s">
        <v>175</v>
      </c>
      <c r="J4" s="281"/>
    </row>
    <row r="5" spans="1:15">
      <c r="A5" s="306"/>
      <c r="B5" s="307"/>
      <c r="C5" s="311"/>
      <c r="D5" s="311"/>
      <c r="E5" s="311"/>
      <c r="F5" s="311"/>
      <c r="G5" s="311"/>
      <c r="H5" s="311"/>
      <c r="I5" s="285" t="s">
        <v>151</v>
      </c>
      <c r="J5" s="286"/>
    </row>
    <row r="6" spans="1:15" ht="13.5">
      <c r="A6" s="306"/>
      <c r="B6" s="307"/>
      <c r="C6" s="404" t="s">
        <v>167</v>
      </c>
      <c r="D6" s="404"/>
      <c r="E6" s="404" t="s">
        <v>168</v>
      </c>
      <c r="F6" s="404"/>
      <c r="G6" s="404"/>
      <c r="H6" s="404"/>
      <c r="I6" s="287" t="s">
        <v>169</v>
      </c>
      <c r="J6" s="288"/>
    </row>
    <row r="7" spans="1:15" ht="14.25" customHeight="1">
      <c r="A7" s="306"/>
      <c r="B7" s="307"/>
      <c r="C7" s="402" t="s">
        <v>170</v>
      </c>
      <c r="D7" s="402"/>
      <c r="E7" s="404" t="s">
        <v>171</v>
      </c>
      <c r="F7" s="404"/>
      <c r="G7" s="404"/>
      <c r="H7" s="404"/>
      <c r="I7" s="404" t="s">
        <v>173</v>
      </c>
      <c r="J7" s="405"/>
      <c r="K7" s="43"/>
      <c r="L7" s="43"/>
      <c r="M7" s="43"/>
      <c r="N7" s="43"/>
      <c r="O7" s="43"/>
    </row>
    <row r="8" spans="1:15" ht="13.5">
      <c r="A8" s="308"/>
      <c r="B8" s="309"/>
      <c r="C8" s="403"/>
      <c r="D8" s="403"/>
      <c r="E8" s="400" t="s">
        <v>172</v>
      </c>
      <c r="F8" s="400"/>
      <c r="G8" s="400"/>
      <c r="H8" s="400"/>
      <c r="I8" s="400" t="s">
        <v>174</v>
      </c>
      <c r="J8" s="401"/>
      <c r="K8" s="45"/>
      <c r="L8" s="45"/>
      <c r="M8" s="45"/>
      <c r="N8" s="45"/>
      <c r="O8" s="45"/>
    </row>
    <row r="9" spans="1:15">
      <c r="A9" s="399" t="s">
        <v>121</v>
      </c>
      <c r="B9" s="399"/>
      <c r="C9" s="399"/>
      <c r="D9" s="399"/>
      <c r="E9" s="399"/>
      <c r="F9" s="399"/>
      <c r="G9" s="399"/>
      <c r="H9" s="43"/>
      <c r="I9" s="43"/>
      <c r="J9" s="43"/>
      <c r="K9" s="43"/>
      <c r="L9" s="43"/>
      <c r="M9" s="43"/>
      <c r="N9" s="43"/>
      <c r="O9" s="43"/>
    </row>
    <row r="12" spans="1:15" ht="15" customHeight="1">
      <c r="A12" s="20"/>
      <c r="B12" s="22" t="s">
        <v>28</v>
      </c>
      <c r="C12" s="21" t="s">
        <v>55</v>
      </c>
    </row>
    <row r="13" spans="1:15" ht="16.5" customHeight="1">
      <c r="A13" s="22">
        <v>1000</v>
      </c>
      <c r="B13" s="27" t="s">
        <v>140</v>
      </c>
      <c r="C13" s="26">
        <f>'POA-07'!C13</f>
        <v>58826745.340000018</v>
      </c>
    </row>
    <row r="14" spans="1:15" ht="14.25" hidden="1" customHeight="1">
      <c r="A14" s="20">
        <v>1001</v>
      </c>
      <c r="B14" s="28" t="s">
        <v>69</v>
      </c>
      <c r="C14" s="25" t="e">
        <f>'POA-02'!#REF!</f>
        <v>#REF!</v>
      </c>
    </row>
    <row r="15" spans="1:15" ht="14.25" hidden="1" customHeight="1">
      <c r="A15" s="20">
        <v>1002</v>
      </c>
      <c r="B15" s="28" t="s">
        <v>70</v>
      </c>
      <c r="C15" s="25" t="e">
        <f>'POA-02'!#REF!</f>
        <v>#REF!</v>
      </c>
    </row>
    <row r="16" spans="1:15" ht="21" customHeight="1">
      <c r="A16" s="22">
        <v>2000</v>
      </c>
      <c r="B16" s="28" t="s">
        <v>141</v>
      </c>
      <c r="C16" s="26">
        <f>'POA-07'!C16</f>
        <v>1500000</v>
      </c>
    </row>
    <row r="17" spans="1:3" ht="14.25" hidden="1" customHeight="1">
      <c r="A17" s="20">
        <v>2001</v>
      </c>
      <c r="B17" s="28" t="s">
        <v>72</v>
      </c>
      <c r="C17" s="26">
        <f>'POA-04'!H24</f>
        <v>0</v>
      </c>
    </row>
    <row r="18" spans="1:3" ht="14.25" hidden="1" customHeight="1">
      <c r="A18" s="20">
        <v>2002</v>
      </c>
      <c r="B18" s="28" t="s">
        <v>73</v>
      </c>
      <c r="C18" s="26">
        <f>'POA-03'!I29</f>
        <v>0</v>
      </c>
    </row>
    <row r="19" spans="1:3" hidden="1">
      <c r="A19" s="20" t="s">
        <v>74</v>
      </c>
      <c r="B19" s="28" t="s">
        <v>75</v>
      </c>
      <c r="C19" s="26"/>
    </row>
    <row r="20" spans="1:3" hidden="1">
      <c r="A20" s="20" t="s">
        <v>76</v>
      </c>
      <c r="B20" s="28" t="s">
        <v>77</v>
      </c>
      <c r="C20" s="26"/>
    </row>
    <row r="21" spans="1:3" hidden="1">
      <c r="A21" s="20" t="s">
        <v>78</v>
      </c>
      <c r="B21" s="28" t="s">
        <v>79</v>
      </c>
      <c r="C21" s="26"/>
    </row>
    <row r="22" spans="1:3" ht="21.75" hidden="1">
      <c r="A22" s="20">
        <v>2003</v>
      </c>
      <c r="B22" s="29" t="s">
        <v>80</v>
      </c>
      <c r="C22" s="25">
        <f>'POA-06'!D17</f>
        <v>0</v>
      </c>
    </row>
    <row r="23" spans="1:3" hidden="1">
      <c r="A23" s="20">
        <v>2004</v>
      </c>
      <c r="B23" s="28" t="s">
        <v>81</v>
      </c>
      <c r="C23" s="25">
        <f>'POA-06'!D18</f>
        <v>0</v>
      </c>
    </row>
    <row r="24" spans="1:3" hidden="1">
      <c r="A24" s="20" t="s">
        <v>82</v>
      </c>
      <c r="B24" s="28" t="s">
        <v>83</v>
      </c>
      <c r="C24" s="26"/>
    </row>
    <row r="25" spans="1:3" hidden="1">
      <c r="A25" s="20" t="s">
        <v>84</v>
      </c>
      <c r="B25" s="28" t="s">
        <v>85</v>
      </c>
      <c r="C25" s="26"/>
    </row>
    <row r="26" spans="1:3" hidden="1">
      <c r="A26" s="20" t="s">
        <v>86</v>
      </c>
      <c r="B26" s="28" t="s">
        <v>87</v>
      </c>
      <c r="C26" s="26"/>
    </row>
    <row r="27" spans="1:3" hidden="1">
      <c r="A27" s="20">
        <v>2005</v>
      </c>
      <c r="B27" s="28" t="s">
        <v>88</v>
      </c>
      <c r="C27" s="25">
        <v>0</v>
      </c>
    </row>
    <row r="28" spans="1:3" hidden="1">
      <c r="A28" s="20" t="s">
        <v>89</v>
      </c>
      <c r="B28" s="28" t="s">
        <v>90</v>
      </c>
      <c r="C28" s="26"/>
    </row>
    <row r="29" spans="1:3" hidden="1">
      <c r="A29" s="20" t="s">
        <v>91</v>
      </c>
      <c r="B29" s="28" t="s">
        <v>92</v>
      </c>
      <c r="C29" s="26"/>
    </row>
    <row r="30" spans="1:3" hidden="1">
      <c r="A30" s="20">
        <v>2006</v>
      </c>
      <c r="B30" s="28" t="s">
        <v>93</v>
      </c>
      <c r="C30" s="25">
        <f>'POA-06'!D20</f>
        <v>1000000</v>
      </c>
    </row>
    <row r="31" spans="1:3" hidden="1">
      <c r="A31" s="20" t="s">
        <v>94</v>
      </c>
      <c r="B31" s="28" t="s">
        <v>95</v>
      </c>
      <c r="C31" s="26"/>
    </row>
    <row r="32" spans="1:3" ht="21.75" hidden="1">
      <c r="A32" s="20" t="s">
        <v>96</v>
      </c>
      <c r="B32" s="29" t="s">
        <v>137</v>
      </c>
      <c r="C32" s="26"/>
    </row>
    <row r="33" spans="1:3" hidden="1">
      <c r="A33" s="20" t="s">
        <v>97</v>
      </c>
      <c r="B33" s="28" t="s">
        <v>98</v>
      </c>
      <c r="C33" s="26"/>
    </row>
    <row r="34" spans="1:3" ht="21.75" hidden="1">
      <c r="A34" s="20">
        <v>2007</v>
      </c>
      <c r="B34" s="29" t="s">
        <v>99</v>
      </c>
      <c r="C34" s="25">
        <f>'POA-06'!D21</f>
        <v>0</v>
      </c>
    </row>
    <row r="35" spans="1:3" ht="21.75" hidden="1">
      <c r="A35" s="20">
        <v>2008</v>
      </c>
      <c r="B35" s="29" t="s">
        <v>100</v>
      </c>
      <c r="C35" s="25">
        <f>'POA-06'!D19</f>
        <v>0</v>
      </c>
    </row>
    <row r="36" spans="1:3" hidden="1">
      <c r="A36" s="20">
        <v>2009</v>
      </c>
      <c r="B36" s="28" t="s">
        <v>101</v>
      </c>
      <c r="C36" s="25">
        <v>0</v>
      </c>
    </row>
    <row r="37" spans="1:3" ht="21.75" hidden="1">
      <c r="A37" s="20">
        <v>2010</v>
      </c>
      <c r="B37" s="29" t="s">
        <v>102</v>
      </c>
      <c r="C37" s="25">
        <v>0</v>
      </c>
    </row>
    <row r="38" spans="1:3" hidden="1">
      <c r="A38" s="20">
        <v>2011</v>
      </c>
      <c r="B38" s="28" t="s">
        <v>103</v>
      </c>
      <c r="C38" s="25">
        <f>'POA-06'!D25</f>
        <v>0</v>
      </c>
    </row>
    <row r="39" spans="1:3" ht="21.75" hidden="1">
      <c r="A39" s="20">
        <v>2012</v>
      </c>
      <c r="B39" s="29" t="s">
        <v>104</v>
      </c>
      <c r="C39" s="25">
        <f>'POA-06'!D26</f>
        <v>0</v>
      </c>
    </row>
    <row r="40" spans="1:3" hidden="1">
      <c r="A40" s="20">
        <v>2013</v>
      </c>
      <c r="B40" s="28" t="s">
        <v>105</v>
      </c>
      <c r="C40" s="25">
        <f>'POA-06'!D24</f>
        <v>0</v>
      </c>
    </row>
    <row r="41" spans="1:3" hidden="1">
      <c r="A41" s="20">
        <v>2014</v>
      </c>
      <c r="B41" s="28" t="s">
        <v>106</v>
      </c>
      <c r="C41" s="25">
        <v>0</v>
      </c>
    </row>
    <row r="42" spans="1:3" hidden="1">
      <c r="A42" s="20">
        <v>2015</v>
      </c>
      <c r="B42" s="28" t="s">
        <v>107</v>
      </c>
      <c r="C42" s="25">
        <f>'POA-06'!D29</f>
        <v>0</v>
      </c>
    </row>
    <row r="43" spans="1:3" hidden="1">
      <c r="A43" s="20" t="s">
        <v>108</v>
      </c>
      <c r="B43" s="28" t="s">
        <v>109</v>
      </c>
      <c r="C43" s="26"/>
    </row>
    <row r="44" spans="1:3" ht="18" customHeight="1">
      <c r="A44" s="20" t="s">
        <v>110</v>
      </c>
      <c r="B44" s="28" t="s">
        <v>111</v>
      </c>
      <c r="C44" s="26"/>
    </row>
    <row r="45" spans="1:3" ht="15.75" customHeight="1">
      <c r="A45" s="20">
        <v>2016</v>
      </c>
      <c r="B45" s="28" t="s">
        <v>112</v>
      </c>
      <c r="C45" s="26">
        <f>'POA-06'!D30</f>
        <v>0</v>
      </c>
    </row>
    <row r="46" spans="1:3" ht="12.75" customHeight="1">
      <c r="A46" s="20">
        <v>2017</v>
      </c>
      <c r="B46" s="28" t="s">
        <v>113</v>
      </c>
      <c r="C46" s="26">
        <v>0</v>
      </c>
    </row>
    <row r="47" spans="1:3" ht="12" customHeight="1">
      <c r="A47" s="22">
        <v>3000</v>
      </c>
      <c r="B47" s="28" t="s">
        <v>114</v>
      </c>
      <c r="C47" s="24">
        <v>0</v>
      </c>
    </row>
    <row r="48" spans="1:3" ht="16.5" customHeight="1">
      <c r="A48" s="22">
        <v>5000</v>
      </c>
      <c r="B48" s="28" t="s">
        <v>161</v>
      </c>
      <c r="C48" s="26">
        <f>+'POA-05'!C26</f>
        <v>23473034.27</v>
      </c>
    </row>
    <row r="49" spans="1:3" ht="15" customHeight="1">
      <c r="A49" s="22"/>
      <c r="B49" s="20"/>
      <c r="C49" s="23">
        <f>+C13+C16+C44+C45+C46+C47+C48</f>
        <v>83799779.610000014</v>
      </c>
    </row>
    <row r="50" spans="1:3" hidden="1">
      <c r="A50" s="22">
        <v>7000</v>
      </c>
      <c r="B50" s="20" t="s">
        <v>118</v>
      </c>
      <c r="C50" s="23">
        <v>0</v>
      </c>
    </row>
    <row r="51" spans="1:3" hidden="1">
      <c r="A51" s="22"/>
      <c r="B51" s="22" t="s">
        <v>31</v>
      </c>
      <c r="C51" s="23" t="e">
        <f>+C13+C16+C47+#REF!+C48+C49+C50</f>
        <v>#REF!</v>
      </c>
    </row>
  </sheetData>
  <mergeCells count="16">
    <mergeCell ref="A9:G9"/>
    <mergeCell ref="I1:J1"/>
    <mergeCell ref="I2:J2"/>
    <mergeCell ref="I3:J3"/>
    <mergeCell ref="I4:J4"/>
    <mergeCell ref="I5:J5"/>
    <mergeCell ref="A1:B8"/>
    <mergeCell ref="C1:H5"/>
    <mergeCell ref="E8:H8"/>
    <mergeCell ref="I8:J8"/>
    <mergeCell ref="C7:D8"/>
    <mergeCell ref="C6:D6"/>
    <mergeCell ref="E6:H6"/>
    <mergeCell ref="I6:J6"/>
    <mergeCell ref="E7:H7"/>
    <mergeCell ref="I7:J7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POA-01</vt:lpstr>
      <vt:lpstr>POA-02</vt:lpstr>
      <vt:lpstr>POA-03</vt:lpstr>
      <vt:lpstr>POA-04</vt:lpstr>
      <vt:lpstr>POA-05</vt:lpstr>
      <vt:lpstr>POA-06</vt:lpstr>
      <vt:lpstr>POA-07</vt:lpstr>
      <vt:lpstr>PTOXACTIV</vt:lpstr>
      <vt:lpstr>grafico</vt:lpstr>
      <vt:lpstr>'POA-01'!Área_de_impresión</vt:lpstr>
      <vt:lpstr>'POA-05'!Área_de_impresión</vt:lpstr>
      <vt:lpstr>'POA-07'!Área_de_impresión</vt:lpstr>
      <vt:lpstr>'POA-01'!Títulos_a_imprimir</vt:lpstr>
      <vt:lpstr>'POA-07'!Títulos_a_imprimir</vt:lpstr>
      <vt:lpstr>PTOXACTIV!Títulos_a_imprimir</vt:lpstr>
    </vt:vector>
  </TitlesOfParts>
  <Company>CORPOGUAJIRA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</dc:creator>
  <cp:lastModifiedBy>Corpoguajira</cp:lastModifiedBy>
  <cp:lastPrinted>2012-03-05T22:53:44Z</cp:lastPrinted>
  <dcterms:created xsi:type="dcterms:W3CDTF">2004-12-29T19:49:42Z</dcterms:created>
  <dcterms:modified xsi:type="dcterms:W3CDTF">2013-02-21T23:55:38Z</dcterms:modified>
</cp:coreProperties>
</file>